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1580" windowHeight="17560" activeTab="0"/>
  </bookViews>
  <sheets>
    <sheet name="Instrutions" sheetId="1" r:id="rId1"/>
    <sheet name="Tables" sheetId="2" r:id="rId2"/>
  </sheets>
  <definedNames/>
  <calcPr fullCalcOnLoad="1"/>
</workbook>
</file>

<file path=xl/sharedStrings.xml><?xml version="1.0" encoding="utf-8"?>
<sst xmlns="http://schemas.openxmlformats.org/spreadsheetml/2006/main" count="438" uniqueCount="213">
  <si>
    <t>CV 6 =</t>
  </si>
  <si>
    <t>CV 10 =</t>
  </si>
  <si>
    <t>CV 26 =</t>
  </si>
  <si>
    <t>CV 11 =</t>
  </si>
  <si>
    <t>CV 12 =</t>
  </si>
  <si>
    <t>CV 13 =</t>
  </si>
  <si>
    <t>Switch No.</t>
  </si>
  <si>
    <t xml:space="preserve">TYPE OF SWITCH </t>
  </si>
  <si>
    <t>Switch NO.</t>
  </si>
  <si>
    <t xml:space="preserve">See Manual </t>
  </si>
  <si>
    <t xml:space="preserve">Stall </t>
  </si>
  <si>
    <t>Manual</t>
  </si>
  <si>
    <t xml:space="preserve">   ADDRESS</t>
  </si>
  <si>
    <t xml:space="preserve">Program </t>
  </si>
  <si>
    <t>These</t>
  </si>
  <si>
    <t>CV Numbers</t>
  </si>
  <si>
    <t>And Values</t>
  </si>
  <si>
    <t>Switch Address</t>
  </si>
  <si>
    <t xml:space="preserve">        After You Have Wired Up Your Turnout Motors As Per Instructions That Came With The SMD-8.</t>
  </si>
  <si>
    <t xml:space="preserve">        The SMD-8 Can Operate 8 Turnout Motors And In Numeric  (Sequential) Order.</t>
  </si>
  <si>
    <t xml:space="preserve">        To Work Out The CV Values Use Tables Below On How To Work It Out.</t>
  </si>
  <si>
    <r>
      <t xml:space="preserve">             </t>
    </r>
    <r>
      <rPr>
        <b/>
        <u val="single"/>
        <sz val="12"/>
        <rFont val="Times New Roman"/>
        <family val="1"/>
      </rPr>
      <t>POWER OFF</t>
    </r>
  </si>
  <si>
    <t xml:space="preserve">             Connect  Terminals Track “ A”  &amp; Track “ B” To The Programming Track</t>
  </si>
  <si>
    <r>
      <t xml:space="preserve">             Connect  A Jumper Wire From </t>
    </r>
    <r>
      <rPr>
        <u val="single"/>
        <sz val="12"/>
        <rFont val="Times New Roman"/>
        <family val="1"/>
      </rPr>
      <t>“PGM” To “GND</t>
    </r>
  </si>
  <si>
    <t xml:space="preserve">             Switch On PowerHouse Pro</t>
  </si>
  <si>
    <r>
      <t xml:space="preserve">    </t>
    </r>
    <r>
      <rPr>
        <b/>
        <u val="single"/>
        <sz val="12"/>
        <color indexed="10"/>
        <rFont val="Times New Roman"/>
        <family val="1"/>
      </rPr>
      <t>Step 4</t>
    </r>
  </si>
  <si>
    <t xml:space="preserve">      Now  You Have All Your CVs Worked Out..</t>
  </si>
  <si>
    <r>
      <t xml:space="preserve">               Select Programming Track 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Press   Prog / Esc Key</t>
    </r>
  </si>
  <si>
    <t xml:space="preserve">               Select 2= CV</t>
  </si>
  <si>
    <t xml:space="preserve">               Red Led Is On SMD-8</t>
  </si>
  <si>
    <t xml:space="preserve">              Start Entering CV Values FROM CV 1</t>
  </si>
  <si>
    <r>
      <t xml:space="preserve">              </t>
    </r>
    <r>
      <rPr>
        <b/>
        <u val="single"/>
        <sz val="12"/>
        <rFont val="Times New Roman"/>
        <family val="1"/>
      </rPr>
      <t>Disconnect Power</t>
    </r>
  </si>
  <si>
    <r>
      <t xml:space="preserve">              </t>
    </r>
    <r>
      <rPr>
        <b/>
        <u val="single"/>
        <sz val="12"/>
        <rFont val="Times New Roman"/>
        <family val="1"/>
      </rPr>
      <t>Remove Jumper Wire From “PGM” &amp; “GND</t>
    </r>
  </si>
  <si>
    <t xml:space="preserve">              Disconnect Wires From Track “ A”  &amp; Track “ B” Outputs To Programming Track</t>
  </si>
  <si>
    <t xml:space="preserve">              Connect Track Wires To “ A” &amp; “ B” Outputs.</t>
  </si>
  <si>
    <t xml:space="preserve">              Turn Power On.</t>
  </si>
  <si>
    <r>
      <t xml:space="preserve">      </t>
    </r>
    <r>
      <rPr>
        <b/>
        <u val="single"/>
        <sz val="12"/>
        <color indexed="10"/>
        <rFont val="Times New Roman"/>
        <family val="1"/>
      </rPr>
      <t xml:space="preserve"> Step 5</t>
    </r>
  </si>
  <si>
    <t>switch</t>
  </si>
  <si>
    <t>type</t>
  </si>
  <si>
    <t>Enter a</t>
  </si>
  <si>
    <t>last update 12/2/05</t>
  </si>
  <si>
    <t>CV 43</t>
  </si>
  <si>
    <t>CV 44</t>
  </si>
  <si>
    <t>CV 45</t>
  </si>
  <si>
    <t>CV 39 =</t>
  </si>
  <si>
    <t>CV 40 =</t>
  </si>
  <si>
    <t>CV 41 =</t>
  </si>
  <si>
    <t>CV 42 =</t>
  </si>
  <si>
    <t>CV 43 =</t>
  </si>
  <si>
    <t>CV 44 =</t>
  </si>
  <si>
    <t>CV 45 =</t>
  </si>
  <si>
    <t>CV 15 =</t>
  </si>
  <si>
    <t>CV 46 =</t>
  </si>
  <si>
    <t>CV 16 =</t>
  </si>
  <si>
    <t>CV 47 =</t>
  </si>
  <si>
    <t>CV 17 =</t>
  </si>
  <si>
    <t>CV 48 =</t>
  </si>
  <si>
    <t>CV 18 =</t>
  </si>
  <si>
    <t>CV 49 =</t>
  </si>
  <si>
    <t>CV 19 =</t>
  </si>
  <si>
    <t>CV 50 =</t>
  </si>
  <si>
    <t>CV 20 =</t>
  </si>
  <si>
    <t>CV 51 =</t>
  </si>
  <si>
    <t>CV 46</t>
  </si>
  <si>
    <t>CV 47</t>
  </si>
  <si>
    <t>CV 48</t>
  </si>
  <si>
    <t>CV 49</t>
  </si>
  <si>
    <t>CV 50</t>
  </si>
  <si>
    <t>CV 51</t>
  </si>
  <si>
    <t>CV 52</t>
  </si>
  <si>
    <t>CV 53</t>
  </si>
  <si>
    <t>CV 21 =</t>
  </si>
  <si>
    <t>CV 22 =</t>
  </si>
  <si>
    <t>CV 54 =</t>
  </si>
  <si>
    <t>CV 55 =</t>
  </si>
  <si>
    <t>CV 30 =</t>
  </si>
  <si>
    <t>CV 56 =</t>
  </si>
  <si>
    <t>CV 31 =</t>
  </si>
  <si>
    <t>CV 32 =</t>
  </si>
  <si>
    <t>CV 58 =</t>
  </si>
  <si>
    <t>CV 33 =</t>
  </si>
  <si>
    <t>CV 59 =</t>
  </si>
  <si>
    <t>CV 34 =</t>
  </si>
  <si>
    <t>CV 60 =</t>
  </si>
  <si>
    <t>CV 35 =</t>
  </si>
  <si>
    <t>CV 61 =</t>
  </si>
  <si>
    <t>CV 54</t>
  </si>
  <si>
    <t>CV 55</t>
  </si>
  <si>
    <t>CV 56</t>
  </si>
  <si>
    <t>CV 57</t>
  </si>
  <si>
    <t>CV 58</t>
  </si>
  <si>
    <t>CV 59</t>
  </si>
  <si>
    <t>CV 60</t>
  </si>
  <si>
    <t>CV 61</t>
  </si>
  <si>
    <t xml:space="preserve">       CONNECTING A SMD-8 To NCE POWERHOUSE PRO</t>
  </si>
  <si>
    <t>T</t>
  </si>
  <si>
    <t>C</t>
  </si>
  <si>
    <t>Name</t>
  </si>
  <si>
    <t>To</t>
  </si>
  <si>
    <t>CV 35 Value = 33</t>
  </si>
  <si>
    <t xml:space="preserve"> CV 34 Value = 181</t>
  </si>
  <si>
    <t>CV 52 =</t>
  </si>
  <si>
    <t>CV 53 =</t>
  </si>
  <si>
    <t>CV 57 =</t>
  </si>
  <si>
    <t xml:space="preserve">               NOT Required In Route = 0</t>
  </si>
  <si>
    <t xml:space="preserve">                        Value = Switch Type</t>
  </si>
  <si>
    <t xml:space="preserve">      IF You Wish To Use The Route Selection Option Go To The Next Sheet " TABLES" Before STEP 4</t>
  </si>
  <si>
    <t xml:space="preserve"> ALL CV VALUES</t>
  </si>
  <si>
    <t>Enter a value In for CV25 or CV26 to get</t>
  </si>
  <si>
    <t xml:space="preserve">                                         ENTER YOUR NUMBER IN GREEN BOXES ONLY</t>
  </si>
  <si>
    <t xml:space="preserve">           EXAMPLE How To Use Tables</t>
  </si>
  <si>
    <t>IMPORTANT READ ALL INSTRUCTIONS FIRST</t>
  </si>
  <si>
    <r>
      <t xml:space="preserve">       </t>
    </r>
    <r>
      <rPr>
        <b/>
        <u val="single"/>
        <sz val="12"/>
        <color indexed="12"/>
        <rFont val="Times New Roman"/>
        <family val="1"/>
      </rPr>
      <t>Team Digital</t>
    </r>
    <r>
      <rPr>
        <b/>
        <sz val="12"/>
        <color indexed="12"/>
        <rFont val="Times New Roman"/>
        <family val="1"/>
      </rPr>
      <t xml:space="preserve"> Uses "C" And "T"</t>
    </r>
  </si>
  <si>
    <r>
      <t xml:space="preserve">       </t>
    </r>
    <r>
      <rPr>
        <b/>
        <u val="single"/>
        <sz val="12"/>
        <color indexed="12"/>
        <rFont val="Times New Roman"/>
        <family val="1"/>
      </rPr>
      <t>NCE Uses</t>
    </r>
    <r>
      <rPr>
        <b/>
        <sz val="12"/>
        <color indexed="12"/>
        <rFont val="Times New Roman"/>
        <family val="1"/>
      </rPr>
      <t xml:space="preserve"> “N” AND “R”…</t>
    </r>
  </si>
  <si>
    <r>
      <t xml:space="preserve">               </t>
    </r>
    <r>
      <rPr>
        <b/>
        <u val="single"/>
        <sz val="14"/>
        <rFont val="Arial"/>
        <family val="2"/>
      </rPr>
      <t>Team Digital SMD - 8 Calculator FOR NCE PowerHouse Pro</t>
    </r>
  </si>
  <si>
    <t xml:space="preserve">      6. Programmed</t>
  </si>
  <si>
    <t xml:space="preserve">      Repeat this sequence every time you program a CV. VALUE</t>
  </si>
  <si>
    <t xml:space="preserve">        You Must Enter The </t>
  </si>
  <si>
    <t xml:space="preserve">        ON The CORRECT OUTPUT You Are Using For That Motor. For It To Work.</t>
  </si>
  <si>
    <t>Correct CV Value For The Correct Type Of Motor</t>
  </si>
  <si>
    <t xml:space="preserve">        You Can Also Mix Solenoid Motors And Slow Motion Motors On The Same Board.</t>
  </si>
  <si>
    <t>Solenoid</t>
  </si>
  <si>
    <t xml:space="preserve">                                    T = NUMBER In Value Column Put Into BOTH COLUMNS</t>
  </si>
  <si>
    <t xml:space="preserve">        C = Number In  Value Column</t>
  </si>
  <si>
    <t>Step 1</t>
  </si>
  <si>
    <t>CV 1 =</t>
  </si>
  <si>
    <t>Enter a value for</t>
  </si>
  <si>
    <t>CV 9 =</t>
  </si>
  <si>
    <t xml:space="preserve">CV 1 and 9 to get the </t>
  </si>
  <si>
    <t>Step 3</t>
  </si>
  <si>
    <t>Output</t>
  </si>
  <si>
    <t>Address</t>
  </si>
  <si>
    <t>output addresses</t>
  </si>
  <si>
    <t>Routes</t>
  </si>
  <si>
    <t>Step 2</t>
  </si>
  <si>
    <t>CV 3 =</t>
  </si>
  <si>
    <t>CV 25 =</t>
  </si>
  <si>
    <t>ADDRESS</t>
  </si>
  <si>
    <t>CV 4 =</t>
  </si>
  <si>
    <t>CV 5 =</t>
  </si>
  <si>
    <r>
      <t xml:space="preserve">       </t>
    </r>
    <r>
      <rPr>
        <b/>
        <u val="single"/>
        <sz val="12"/>
        <color indexed="10"/>
        <rFont val="Times New Roman"/>
        <family val="1"/>
      </rPr>
      <t>Step 6</t>
    </r>
  </si>
  <si>
    <r>
      <t xml:space="preserve">       </t>
    </r>
    <r>
      <rPr>
        <b/>
        <u val="single"/>
        <sz val="12"/>
        <color indexed="10"/>
        <rFont val="Times New Roman"/>
        <family val="1"/>
      </rPr>
      <t xml:space="preserve"> Step 7</t>
    </r>
  </si>
  <si>
    <t xml:space="preserve">       “C” CLOSED And “T” THROWN</t>
  </si>
  <si>
    <t xml:space="preserve">Only Enter </t>
  </si>
  <si>
    <t xml:space="preserve">values IN  </t>
  </si>
  <si>
    <t>Green BOXES</t>
  </si>
  <si>
    <t>1st</t>
  </si>
  <si>
    <t>2nd</t>
  </si>
  <si>
    <t>3rd</t>
  </si>
  <si>
    <t xml:space="preserve">       Normal Means That The Train Will Travel Thru The Turnout. </t>
  </si>
  <si>
    <t xml:space="preserve">       Reverse Means That Train Will Turn Off To A Siding Or Go To A Branch Track.</t>
  </si>
  <si>
    <t xml:space="preserve">        When You Have Worked Out CV Values.</t>
  </si>
  <si>
    <t>Enter a value for CV25 And CV26 to get</t>
  </si>
  <si>
    <t>the address for Turnout execution</t>
  </si>
  <si>
    <t xml:space="preserve">       Closed = Normal  “N”  Thrown = “R”</t>
  </si>
  <si>
    <t xml:space="preserve">       When the NCE cannot read the CV value it says "CAN NOT READ CV"</t>
  </si>
  <si>
    <t xml:space="preserve">      1. Press the "ENTER" key</t>
  </si>
  <si>
    <t xml:space="preserve">         It Should Take Approx 10 To 15 Minutes To Program.</t>
  </si>
  <si>
    <t xml:space="preserve">       OR If The Number It Reads Is NOT The Number You Want.</t>
  </si>
  <si>
    <t>CV 1 = 0 - 63</t>
  </si>
  <si>
    <t>CV 9 = 0 - 7</t>
  </si>
  <si>
    <t xml:space="preserve">   Program </t>
  </si>
  <si>
    <t xml:space="preserve">   These</t>
  </si>
  <si>
    <t xml:space="preserve">  And Values</t>
  </si>
  <si>
    <t xml:space="preserve">      Inserting A ON / OFF  Switch In the Program Track wires Will Help.</t>
  </si>
  <si>
    <t xml:space="preserve">            After Entering All CVs</t>
  </si>
  <si>
    <t>ROUTES</t>
  </si>
  <si>
    <t>the address for route execution</t>
  </si>
  <si>
    <t>SMD - 8</t>
  </si>
  <si>
    <t>Execution Address</t>
  </si>
  <si>
    <t>CV No.</t>
  </si>
  <si>
    <t>LOCAL Route</t>
  </si>
  <si>
    <t>Execute</t>
  </si>
  <si>
    <t>Point No.</t>
  </si>
  <si>
    <t>Value</t>
  </si>
  <si>
    <t>Switch</t>
  </si>
  <si>
    <t>CV 15</t>
  </si>
  <si>
    <t>CV 16</t>
  </si>
  <si>
    <t>CV 17</t>
  </si>
  <si>
    <t>CV 18</t>
  </si>
  <si>
    <t>CV 19</t>
  </si>
  <si>
    <t>CV 20</t>
  </si>
  <si>
    <t>CV 21</t>
  </si>
  <si>
    <t>CV 22</t>
  </si>
  <si>
    <t>N/A = 0</t>
  </si>
  <si>
    <t>T= No.</t>
  </si>
  <si>
    <t>CV 30</t>
  </si>
  <si>
    <t>CV 31</t>
  </si>
  <si>
    <t>CV 32</t>
  </si>
  <si>
    <t>CV 33</t>
  </si>
  <si>
    <t>CV 34</t>
  </si>
  <si>
    <t>CV 35</t>
  </si>
  <si>
    <t>CV 36</t>
  </si>
  <si>
    <t>CV 37</t>
  </si>
  <si>
    <t>CV 36 =</t>
  </si>
  <si>
    <t>CV 37 =</t>
  </si>
  <si>
    <t>CV 3=</t>
  </si>
  <si>
    <t>CV 38 =</t>
  </si>
  <si>
    <t>CV  38</t>
  </si>
  <si>
    <t>CV  39</t>
  </si>
  <si>
    <t xml:space="preserve">       The Powerhouse Pro attempts to read each CV before programming that CV.</t>
  </si>
  <si>
    <t xml:space="preserve">       Sometimes during the read back attempt the SMD8 stops responding to programming.</t>
  </si>
  <si>
    <t xml:space="preserve">       </t>
  </si>
  <si>
    <t xml:space="preserve">       With the SMD8 disconnected from the programming track, start programming like you normally would.    </t>
  </si>
  <si>
    <t xml:space="preserve">       When programming here is what you have to do.</t>
  </si>
  <si>
    <t xml:space="preserve">      2. Type in the CV value.</t>
  </si>
  <si>
    <t xml:space="preserve">      3. Connect the SMD8 to the programming track. (the red LED will go on)</t>
  </si>
  <si>
    <t xml:space="preserve">      4. Press the "ENTER" key.   (the green LED will flash)</t>
  </si>
  <si>
    <t xml:space="preserve">      5. Disconnect the SMD8 from the programming track. (the red LED will go out)</t>
  </si>
  <si>
    <t xml:space="preserve">       IMPORTANT!  On A NCE Command Station.!!</t>
  </si>
  <si>
    <t>CV 40</t>
  </si>
  <si>
    <t>CV 41</t>
  </si>
  <si>
    <t>CV 42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</si>
</sst>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Times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Times"/>
      <family val="0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5" xfId="21" applyNumberFormat="1" applyFont="1" applyBorder="1" applyAlignment="1">
      <alignment horizontal="center"/>
      <protection/>
    </xf>
    <xf numFmtId="0" fontId="6" fillId="0" borderId="6" xfId="21" applyNumberFormat="1" applyFont="1" applyBorder="1" applyAlignment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3" xfId="21" applyNumberFormat="1" applyFont="1" applyFill="1" applyBorder="1" applyAlignment="1">
      <alignment horizontal="center"/>
      <protection/>
    </xf>
    <xf numFmtId="0" fontId="7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6" fillId="0" borderId="0" xfId="21" applyNumberFormat="1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0" xfId="21" applyNumberFormat="1" applyFont="1" applyFill="1" applyAlignment="1">
      <alignment horizontal="center"/>
      <protection/>
    </xf>
    <xf numFmtId="0" fontId="5" fillId="3" borderId="0" xfId="21" applyNumberFormat="1" applyFont="1" applyFill="1" applyAlignment="1">
      <alignment horizontal="center"/>
      <protection/>
    </xf>
    <xf numFmtId="0" fontId="4" fillId="3" borderId="0" xfId="21" applyNumberFormat="1" applyFont="1" applyFill="1" applyAlignment="1">
      <alignment horizontal="left"/>
      <protection/>
    </xf>
    <xf numFmtId="0" fontId="5" fillId="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3" borderId="1" xfId="21" applyNumberFormat="1" applyFont="1" applyFill="1" applyBorder="1" applyAlignment="1">
      <alignment horizontal="center"/>
      <protection/>
    </xf>
    <xf numFmtId="0" fontId="5" fillId="0" borderId="15" xfId="21" applyNumberFormat="1" applyFont="1" applyBorder="1" applyAlignment="1">
      <alignment horizontal="center"/>
      <protection/>
    </xf>
    <xf numFmtId="0" fontId="5" fillId="2" borderId="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0" borderId="17" xfId="21" applyNumberFormat="1" applyFont="1" applyBorder="1" applyAlignment="1">
      <alignment/>
      <protection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21" applyNumberFormat="1" applyFont="1" applyFill="1" applyAlignment="1">
      <alignment horizontal="center"/>
      <protection/>
    </xf>
    <xf numFmtId="0" fontId="5" fillId="0" borderId="0" xfId="0" applyFont="1" applyFill="1" applyAlignment="1">
      <alignment/>
    </xf>
    <xf numFmtId="0" fontId="6" fillId="0" borderId="0" xfId="21" applyNumberFormat="1" applyFont="1" applyFill="1" applyAlignment="1">
      <alignment horizontal="center"/>
      <protection/>
    </xf>
    <xf numFmtId="0" fontId="1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11" fillId="5" borderId="2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6" borderId="0" xfId="0" applyFont="1" applyFill="1" applyAlignment="1">
      <alignment/>
    </xf>
    <xf numFmtId="0" fontId="8" fillId="0" borderId="0" xfId="0" applyFont="1" applyAlignment="1">
      <alignment horizontal="left"/>
    </xf>
    <xf numFmtId="0" fontId="4" fillId="0" borderId="0" xfId="21" applyNumberFormat="1" applyFont="1" applyAlignment="1">
      <alignment horizontal="left"/>
      <protection/>
    </xf>
    <xf numFmtId="0" fontId="10" fillId="0" borderId="0" xfId="0" applyFont="1" applyAlignment="1">
      <alignment horizontal="right"/>
    </xf>
    <xf numFmtId="0" fontId="6" fillId="0" borderId="0" xfId="21" applyNumberFormat="1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6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3" fillId="0" borderId="0" xfId="0" applyFont="1" applyAlignment="1">
      <alignment/>
    </xf>
    <xf numFmtId="0" fontId="26" fillId="3" borderId="0" xfId="21" applyNumberFormat="1" applyFont="1" applyFill="1" applyAlignment="1">
      <alignment horizontal="center"/>
      <protection/>
    </xf>
    <xf numFmtId="0" fontId="3" fillId="3" borderId="0" xfId="21" applyNumberFormat="1" applyFont="1" applyFill="1" applyAlignment="1">
      <alignment horizontal="center"/>
      <protection/>
    </xf>
    <xf numFmtId="0" fontId="24" fillId="0" borderId="0" xfId="21" applyNumberFormat="1" applyFont="1" applyAlignment="1">
      <alignment horizontal="center"/>
      <protection/>
    </xf>
    <xf numFmtId="0" fontId="28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6" fillId="3" borderId="0" xfId="21" applyNumberFormat="1" applyFont="1" applyFill="1" applyAlignment="1">
      <alignment horizontal="left"/>
      <protection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4" fillId="0" borderId="5" xfId="21" applyNumberFormat="1" applyFont="1" applyBorder="1" applyAlignment="1">
      <alignment horizontal="center"/>
      <protection/>
    </xf>
    <xf numFmtId="0" fontId="24" fillId="0" borderId="6" xfId="21" applyNumberFormat="1" applyFont="1" applyBorder="1" applyAlignment="1">
      <alignment horizontal="center"/>
      <protection/>
    </xf>
    <xf numFmtId="0" fontId="24" fillId="0" borderId="21" xfId="0" applyFont="1" applyBorder="1" applyAlignment="1">
      <alignment horizontal="center"/>
    </xf>
    <xf numFmtId="0" fontId="3" fillId="0" borderId="20" xfId="21" applyNumberFormat="1" applyFont="1" applyBorder="1" applyAlignment="1">
      <alignment/>
      <protection/>
    </xf>
    <xf numFmtId="0" fontId="28" fillId="0" borderId="3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3" xfId="21" applyNumberFormat="1" applyFont="1" applyFill="1" applyBorder="1" applyAlignment="1">
      <alignment horizontal="center"/>
      <protection/>
    </xf>
    <xf numFmtId="0" fontId="29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4" fillId="3" borderId="1" xfId="21" applyNumberFormat="1" applyFont="1" applyFill="1" applyBorder="1" applyAlignment="1">
      <alignment horizontal="center"/>
      <protection/>
    </xf>
    <xf numFmtId="0" fontId="3" fillId="0" borderId="15" xfId="21" applyNumberFormat="1" applyFont="1" applyBorder="1" applyAlignment="1">
      <alignment horizontal="center"/>
      <protection/>
    </xf>
    <xf numFmtId="0" fontId="3" fillId="2" borderId="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3" fillId="0" borderId="0" xfId="21" applyNumberFormat="1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6" fillId="3" borderId="2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24" fillId="3" borderId="0" xfId="21" applyNumberFormat="1" applyFont="1" applyFill="1" applyAlignment="1">
      <alignment horizontal="center"/>
      <protection/>
    </xf>
    <xf numFmtId="0" fontId="3" fillId="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6" borderId="2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/>
    </xf>
    <xf numFmtId="0" fontId="25" fillId="6" borderId="2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/>
    </xf>
    <xf numFmtId="0" fontId="26" fillId="8" borderId="0" xfId="0" applyFont="1" applyFill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30" fillId="0" borderId="0" xfId="21" applyNumberFormat="1" applyFont="1" applyAlignment="1">
      <alignment horizont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6" fillId="0" borderId="0" xfId="0" applyFont="1" applyAlignment="1">
      <alignment/>
    </xf>
    <xf numFmtId="0" fontId="31" fillId="3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EVESMD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5"/>
  <sheetViews>
    <sheetView tabSelected="1" zoomScale="125" zoomScaleNormal="125" workbookViewId="0" topLeftCell="A1">
      <selection activeCell="K6" sqref="K6"/>
    </sheetView>
  </sheetViews>
  <sheetFormatPr defaultColWidth="11.421875" defaultRowHeight="12.75"/>
  <cols>
    <col min="1" max="1" width="13.421875" style="0" customWidth="1"/>
    <col min="2" max="2" width="8.8515625" style="0" customWidth="1"/>
    <col min="3" max="3" width="9.421875" style="0" customWidth="1"/>
    <col min="4" max="4" width="8.28125" style="0" customWidth="1"/>
    <col min="5" max="5" width="6.140625" style="0" customWidth="1"/>
    <col min="6" max="6" width="7.140625" style="0" customWidth="1"/>
    <col min="7" max="7" width="7.7109375" style="0" customWidth="1"/>
    <col min="8" max="8" width="9.421875" style="2" customWidth="1"/>
    <col min="9" max="9" width="8.8515625" style="0" customWidth="1"/>
    <col min="10" max="11" width="8.28125" style="0" customWidth="1"/>
    <col min="12" max="12" width="5.00390625" style="0" customWidth="1"/>
    <col min="13" max="13" width="6.8515625" style="0" customWidth="1"/>
    <col min="14" max="14" width="3.421875" style="0" customWidth="1"/>
    <col min="15" max="15" width="10.00390625" style="0" customWidth="1"/>
    <col min="16" max="16384" width="8.8515625" style="0" customWidth="1"/>
  </cols>
  <sheetData>
    <row r="2" ht="16.5">
      <c r="A2" s="162" t="s">
        <v>114</v>
      </c>
    </row>
    <row r="3" ht="15">
      <c r="A3" s="66"/>
    </row>
    <row r="4" spans="1:9" ht="15">
      <c r="A4" s="66"/>
      <c r="B4" s="161" t="s">
        <v>111</v>
      </c>
      <c r="I4" t="s">
        <v>40</v>
      </c>
    </row>
    <row r="5" spans="1:14" ht="12">
      <c r="A5" s="44"/>
      <c r="N5" s="65"/>
    </row>
    <row r="6" ht="15">
      <c r="A6" s="62" t="s">
        <v>94</v>
      </c>
    </row>
    <row r="7" ht="12">
      <c r="A7" s="44"/>
    </row>
    <row r="8" ht="15">
      <c r="A8" s="63" t="s">
        <v>157</v>
      </c>
    </row>
    <row r="9" ht="15">
      <c r="A9" s="63" t="s">
        <v>18</v>
      </c>
    </row>
    <row r="10" ht="15">
      <c r="A10" s="63" t="s">
        <v>19</v>
      </c>
    </row>
    <row r="11" ht="15">
      <c r="A11" s="63" t="s">
        <v>120</v>
      </c>
    </row>
    <row r="12" spans="1:3" ht="15">
      <c r="A12" s="63" t="s">
        <v>117</v>
      </c>
      <c r="C12" s="159" t="s">
        <v>119</v>
      </c>
    </row>
    <row r="13" ht="15">
      <c r="A13" s="164" t="s">
        <v>118</v>
      </c>
    </row>
    <row r="14" ht="15">
      <c r="A14" s="63" t="s">
        <v>20</v>
      </c>
    </row>
    <row r="15" ht="15">
      <c r="A15" s="63" t="s">
        <v>151</v>
      </c>
    </row>
    <row r="16" ht="15">
      <c r="A16" s="160" t="s">
        <v>112</v>
      </c>
    </row>
    <row r="17" ht="15">
      <c r="A17" s="63" t="s">
        <v>142</v>
      </c>
    </row>
    <row r="18" ht="15">
      <c r="A18" s="160" t="s">
        <v>113</v>
      </c>
    </row>
    <row r="19" ht="15">
      <c r="A19" s="63" t="s">
        <v>154</v>
      </c>
    </row>
    <row r="20" ht="15">
      <c r="A20" s="63" t="s">
        <v>149</v>
      </c>
    </row>
    <row r="21" ht="15">
      <c r="A21" s="63" t="s">
        <v>150</v>
      </c>
    </row>
    <row r="23" ht="12">
      <c r="A23" s="45"/>
    </row>
    <row r="24" spans="1:16" ht="12">
      <c r="A24" s="1" t="s">
        <v>124</v>
      </c>
      <c r="G24" s="1" t="s">
        <v>134</v>
      </c>
      <c r="M24" s="2"/>
      <c r="N24" s="2"/>
      <c r="O24" s="18" t="s">
        <v>6</v>
      </c>
      <c r="P24" s="18" t="s">
        <v>137</v>
      </c>
    </row>
    <row r="25" spans="1:16" ht="12.75" thickBot="1">
      <c r="A25" s="56" t="s">
        <v>143</v>
      </c>
      <c r="B25" s="37" t="s">
        <v>12</v>
      </c>
      <c r="C25" s="37"/>
      <c r="D25" s="14" t="s">
        <v>126</v>
      </c>
      <c r="E25" s="15"/>
      <c r="F25" s="36"/>
      <c r="H25" s="14" t="s">
        <v>39</v>
      </c>
      <c r="I25" s="37" t="s">
        <v>7</v>
      </c>
      <c r="J25" s="37"/>
      <c r="K25" s="37"/>
      <c r="M25" s="19" t="s">
        <v>130</v>
      </c>
      <c r="N25" s="19">
        <v>1</v>
      </c>
      <c r="O25" s="49" t="str">
        <f>D41</f>
        <v>1 R</v>
      </c>
      <c r="P25" s="20">
        <f>C29</f>
        <v>1</v>
      </c>
    </row>
    <row r="26" spans="1:15" ht="12.75" thickTop="1">
      <c r="A26" s="56" t="s">
        <v>144</v>
      </c>
      <c r="B26" s="3" t="s">
        <v>125</v>
      </c>
      <c r="C26" s="4">
        <v>1</v>
      </c>
      <c r="D26" s="14" t="s">
        <v>128</v>
      </c>
      <c r="E26" s="15"/>
      <c r="F26" s="36"/>
      <c r="H26" s="14" t="s">
        <v>37</v>
      </c>
      <c r="I26" t="s">
        <v>9</v>
      </c>
      <c r="J26" s="2"/>
      <c r="K26" s="41"/>
      <c r="M26" s="19" t="s">
        <v>130</v>
      </c>
      <c r="N26" s="19">
        <f aca="true" t="shared" si="0" ref="N26:N40">N25+1</f>
        <v>2</v>
      </c>
      <c r="O26" s="49" t="str">
        <f>E41</f>
        <v>1 N</v>
      </c>
    </row>
    <row r="27" spans="1:16" ht="12">
      <c r="A27" s="56" t="s">
        <v>145</v>
      </c>
      <c r="B27" s="5" t="s">
        <v>127</v>
      </c>
      <c r="C27" s="6">
        <v>0</v>
      </c>
      <c r="D27" s="16" t="s">
        <v>132</v>
      </c>
      <c r="E27" s="15"/>
      <c r="F27" s="36"/>
      <c r="H27" s="166" t="s">
        <v>38</v>
      </c>
      <c r="I27" t="s">
        <v>121</v>
      </c>
      <c r="J27" s="2" t="s">
        <v>10</v>
      </c>
      <c r="K27" s="41" t="s">
        <v>11</v>
      </c>
      <c r="M27" s="19" t="s">
        <v>130</v>
      </c>
      <c r="N27" s="19">
        <f t="shared" si="0"/>
        <v>3</v>
      </c>
      <c r="O27" s="49" t="str">
        <f>F41</f>
        <v>2 R</v>
      </c>
      <c r="P27" s="20">
        <f>C30</f>
        <v>2</v>
      </c>
    </row>
    <row r="28" spans="2:15" ht="12">
      <c r="B28" s="7" t="s">
        <v>130</v>
      </c>
      <c r="C28" s="8" t="s">
        <v>131</v>
      </c>
      <c r="D28" s="41"/>
      <c r="E28" s="41"/>
      <c r="G28" s="61" t="s">
        <v>135</v>
      </c>
      <c r="I28" s="17">
        <v>0</v>
      </c>
      <c r="J28" s="19">
        <v>1</v>
      </c>
      <c r="K28" s="43">
        <v>4</v>
      </c>
      <c r="M28" s="19" t="s">
        <v>130</v>
      </c>
      <c r="N28" s="19">
        <f t="shared" si="0"/>
        <v>4</v>
      </c>
      <c r="O28" s="49" t="str">
        <f>G41</f>
        <v>2 N</v>
      </c>
    </row>
    <row r="29" spans="2:16" ht="12">
      <c r="B29" s="9">
        <v>1</v>
      </c>
      <c r="C29" s="10">
        <f>((C27*64)+C26-1)*4+1</f>
        <v>1</v>
      </c>
      <c r="E29" s="68" t="s">
        <v>159</v>
      </c>
      <c r="G29" s="61" t="s">
        <v>138</v>
      </c>
      <c r="I29" s="17">
        <v>0</v>
      </c>
      <c r="J29" s="19">
        <v>1</v>
      </c>
      <c r="K29" s="43">
        <v>4</v>
      </c>
      <c r="M29" s="19" t="s">
        <v>130</v>
      </c>
      <c r="N29" s="19">
        <f t="shared" si="0"/>
        <v>5</v>
      </c>
      <c r="O29" s="49" t="str">
        <f>H41</f>
        <v>3 R</v>
      </c>
      <c r="P29" s="20">
        <f>C31</f>
        <v>3</v>
      </c>
    </row>
    <row r="30" spans="2:15" ht="12">
      <c r="B30" s="11">
        <v>2</v>
      </c>
      <c r="C30" s="10">
        <f>((C27*64)+C26-1)*4+2</f>
        <v>2</v>
      </c>
      <c r="E30" s="68" t="s">
        <v>160</v>
      </c>
      <c r="G30" s="61" t="s">
        <v>139</v>
      </c>
      <c r="I30" s="17">
        <v>0</v>
      </c>
      <c r="J30" s="19">
        <v>1</v>
      </c>
      <c r="K30" s="43">
        <v>4</v>
      </c>
      <c r="M30" s="19" t="s">
        <v>130</v>
      </c>
      <c r="N30" s="19">
        <f t="shared" si="0"/>
        <v>6</v>
      </c>
      <c r="O30" s="49" t="str">
        <f>I41</f>
        <v>3 N</v>
      </c>
    </row>
    <row r="31" spans="2:16" ht="12">
      <c r="B31" s="11">
        <v>3</v>
      </c>
      <c r="C31" s="10">
        <f>((C27*64)+C26-1)*4+3</f>
        <v>3</v>
      </c>
      <c r="G31" s="61" t="s">
        <v>0</v>
      </c>
      <c r="I31" s="17">
        <v>0</v>
      </c>
      <c r="J31" s="19">
        <v>1</v>
      </c>
      <c r="K31" s="43">
        <v>4</v>
      </c>
      <c r="M31" s="19" t="s">
        <v>130</v>
      </c>
      <c r="N31" s="19">
        <f t="shared" si="0"/>
        <v>7</v>
      </c>
      <c r="O31" s="49" t="str">
        <f>J41</f>
        <v>4 R</v>
      </c>
      <c r="P31" s="20">
        <f>C32</f>
        <v>4</v>
      </c>
    </row>
    <row r="32" spans="2:15" ht="12">
      <c r="B32" s="11">
        <v>4</v>
      </c>
      <c r="C32" s="10">
        <f>((C27*64)+C26-1)*4+4</f>
        <v>4</v>
      </c>
      <c r="G32" s="61" t="s">
        <v>1</v>
      </c>
      <c r="I32" s="17">
        <v>0</v>
      </c>
      <c r="J32" s="19">
        <v>1</v>
      </c>
      <c r="K32" s="43">
        <v>4</v>
      </c>
      <c r="M32" s="19" t="s">
        <v>130</v>
      </c>
      <c r="N32" s="19">
        <f t="shared" si="0"/>
        <v>8</v>
      </c>
      <c r="O32" s="49" t="str">
        <f>K41</f>
        <v>4 N</v>
      </c>
    </row>
    <row r="33" spans="2:16" ht="12">
      <c r="B33" s="11">
        <v>5</v>
      </c>
      <c r="C33" s="10">
        <f>((C27*64)+C26-1)*4+5</f>
        <v>5</v>
      </c>
      <c r="G33" s="61" t="s">
        <v>3</v>
      </c>
      <c r="I33" s="17">
        <v>0</v>
      </c>
      <c r="J33" s="19">
        <v>1</v>
      </c>
      <c r="K33" s="43">
        <v>4</v>
      </c>
      <c r="M33" s="19" t="s">
        <v>130</v>
      </c>
      <c r="N33" s="19">
        <f t="shared" si="0"/>
        <v>9</v>
      </c>
      <c r="O33" s="49" t="str">
        <f>D45</f>
        <v>5R</v>
      </c>
      <c r="P33" s="20">
        <f>C33</f>
        <v>5</v>
      </c>
    </row>
    <row r="34" spans="2:15" ht="12">
      <c r="B34" s="11">
        <v>6</v>
      </c>
      <c r="C34" s="10">
        <f>((C27*64)+C26-1)*4+6</f>
        <v>6</v>
      </c>
      <c r="G34" s="61" t="s">
        <v>4</v>
      </c>
      <c r="I34" s="17">
        <v>0</v>
      </c>
      <c r="J34" s="19">
        <v>1</v>
      </c>
      <c r="K34" s="43">
        <v>4</v>
      </c>
      <c r="M34" s="19" t="s">
        <v>130</v>
      </c>
      <c r="N34" s="19">
        <f t="shared" si="0"/>
        <v>10</v>
      </c>
      <c r="O34" s="49" t="str">
        <f>E45</f>
        <v>5N</v>
      </c>
    </row>
    <row r="35" spans="2:16" ht="12">
      <c r="B35" s="11">
        <v>7</v>
      </c>
      <c r="C35" s="10">
        <f>((C27*64)+C26-1)*4+7</f>
        <v>7</v>
      </c>
      <c r="G35" s="61" t="s">
        <v>5</v>
      </c>
      <c r="I35" s="17">
        <v>0</v>
      </c>
      <c r="J35" s="19">
        <v>1</v>
      </c>
      <c r="K35" s="43">
        <v>4</v>
      </c>
      <c r="M35" s="19" t="s">
        <v>130</v>
      </c>
      <c r="N35" s="19">
        <f t="shared" si="0"/>
        <v>11</v>
      </c>
      <c r="O35" s="49" t="str">
        <f>F45</f>
        <v>6R</v>
      </c>
      <c r="P35" s="20">
        <f>C34</f>
        <v>6</v>
      </c>
    </row>
    <row r="36" spans="2:15" ht="12.75" thickBot="1">
      <c r="B36" s="12">
        <v>8</v>
      </c>
      <c r="C36" s="13">
        <f>((C27*64)+C26-1)*4+8</f>
        <v>8</v>
      </c>
      <c r="E36" s="2"/>
      <c r="K36" s="41"/>
      <c r="M36" s="19" t="s">
        <v>130</v>
      </c>
      <c r="N36" s="19">
        <f t="shared" si="0"/>
        <v>12</v>
      </c>
      <c r="O36" s="49" t="str">
        <f>G45</f>
        <v>6N</v>
      </c>
    </row>
    <row r="37" spans="1:16" ht="12.75" thickTop="1">
      <c r="A37" s="1" t="s">
        <v>129</v>
      </c>
      <c r="B37" s="14" t="s">
        <v>152</v>
      </c>
      <c r="C37" s="36"/>
      <c r="D37" s="21"/>
      <c r="E37" s="22"/>
      <c r="F37" s="46"/>
      <c r="G37" s="42"/>
      <c r="K37" s="41"/>
      <c r="M37" s="19" t="s">
        <v>130</v>
      </c>
      <c r="N37" s="19">
        <f t="shared" si="0"/>
        <v>13</v>
      </c>
      <c r="O37" s="49" t="str">
        <f>H45</f>
        <v>7R</v>
      </c>
      <c r="P37" s="20">
        <f>C35</f>
        <v>7</v>
      </c>
    </row>
    <row r="38" spans="1:18" ht="12.75" thickBot="1">
      <c r="A38" s="41"/>
      <c r="B38" s="14" t="s">
        <v>153</v>
      </c>
      <c r="C38" s="36"/>
      <c r="D38" s="23"/>
      <c r="E38" s="24"/>
      <c r="F38" s="47"/>
      <c r="G38" s="48"/>
      <c r="K38" s="41"/>
      <c r="M38" s="19" t="s">
        <v>130</v>
      </c>
      <c r="N38" s="19">
        <f t="shared" si="0"/>
        <v>14</v>
      </c>
      <c r="O38" s="49" t="str">
        <f>I45</f>
        <v>7N</v>
      </c>
      <c r="Q38" s="35"/>
      <c r="R38" s="35"/>
    </row>
    <row r="39" spans="1:16" ht="13.5" thickBot="1" thickTop="1">
      <c r="A39" s="42"/>
      <c r="B39" s="40" t="s">
        <v>8</v>
      </c>
      <c r="C39" s="38"/>
      <c r="D39" s="52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3">
        <v>8</v>
      </c>
      <c r="M39" s="19" t="s">
        <v>130</v>
      </c>
      <c r="N39" s="19">
        <f t="shared" si="0"/>
        <v>15</v>
      </c>
      <c r="O39" s="49" t="str">
        <f>J45</f>
        <v>8R</v>
      </c>
      <c r="P39" s="20">
        <f>C36</f>
        <v>8</v>
      </c>
    </row>
    <row r="40" spans="1:15" ht="12.75" thickTop="1">
      <c r="A40" s="42"/>
      <c r="B40" s="39" t="s">
        <v>136</v>
      </c>
      <c r="C40" s="26">
        <v>1</v>
      </c>
      <c r="D40" s="50"/>
      <c r="E40" s="50"/>
      <c r="F40" s="50"/>
      <c r="G40" s="50"/>
      <c r="H40" s="50"/>
      <c r="I40" s="50"/>
      <c r="J40" s="50"/>
      <c r="K40" s="51"/>
      <c r="M40" s="19" t="s">
        <v>130</v>
      </c>
      <c r="N40" s="19">
        <f t="shared" si="0"/>
        <v>16</v>
      </c>
      <c r="O40" s="49" t="str">
        <f>K45</f>
        <v>8N</v>
      </c>
    </row>
    <row r="41" spans="2:11" ht="12.75" thickBot="1">
      <c r="B41" s="27" t="s">
        <v>17</v>
      </c>
      <c r="C41" s="28"/>
      <c r="D41" s="29" t="str">
        <f>CONCATENATE(((C40-1)*4)+1," R")</f>
        <v>1 R</v>
      </c>
      <c r="E41" s="29" t="str">
        <f>CONCATENATE(((C40-1)*4)+1," N")</f>
        <v>1 N</v>
      </c>
      <c r="F41" s="29" t="str">
        <f>CONCATENATE(((C40-1)*4)+1+1," R")</f>
        <v>2 R</v>
      </c>
      <c r="G41" s="29" t="str">
        <f>CONCATENATE(((C40-1)*4)+1+1," N")</f>
        <v>2 N</v>
      </c>
      <c r="H41" s="29" t="str">
        <f>CONCATENATE(((C40-1)*4)+1+2," R")</f>
        <v>3 R</v>
      </c>
      <c r="I41" s="29" t="str">
        <f>CONCATENATE(((C40-1)*4)+1+2," N")</f>
        <v>3 N</v>
      </c>
      <c r="J41" s="29" t="str">
        <f>CONCATENATE(((C40-1)*4)+1+3," R")</f>
        <v>4 R</v>
      </c>
      <c r="K41" s="30" t="str">
        <f>CONCATENATE(((C40-1)*4)+1+3," N")</f>
        <v>4 N</v>
      </c>
    </row>
    <row r="42" ht="13.5" thickBot="1" thickTop="1"/>
    <row r="43" spans="2:13" ht="12.75" thickTop="1">
      <c r="B43" s="31" t="s">
        <v>133</v>
      </c>
      <c r="C43" s="32"/>
      <c r="D43" s="54">
        <v>9</v>
      </c>
      <c r="E43" s="54">
        <v>10</v>
      </c>
      <c r="F43" s="54">
        <v>11</v>
      </c>
      <c r="G43" s="54">
        <v>12</v>
      </c>
      <c r="H43" s="54">
        <v>13</v>
      </c>
      <c r="I43" s="54">
        <v>14</v>
      </c>
      <c r="J43" s="54">
        <v>15</v>
      </c>
      <c r="K43" s="55">
        <v>16</v>
      </c>
      <c r="L43" s="19"/>
      <c r="M43" s="19"/>
    </row>
    <row r="44" spans="2:11" ht="12">
      <c r="B44" s="25" t="s">
        <v>2</v>
      </c>
      <c r="C44" s="33">
        <v>2</v>
      </c>
      <c r="D44" s="50"/>
      <c r="E44" s="50"/>
      <c r="F44" s="50"/>
      <c r="G44" s="50"/>
      <c r="H44" s="50"/>
      <c r="I44" s="50"/>
      <c r="J44" s="50"/>
      <c r="K44" s="51"/>
    </row>
    <row r="45" spans="2:11" ht="12.75" thickBot="1">
      <c r="B45" s="27" t="s">
        <v>17</v>
      </c>
      <c r="C45" s="34"/>
      <c r="D45" s="29" t="str">
        <f>CONCATENATE(((C44-1)*4)+1,"R")</f>
        <v>5R</v>
      </c>
      <c r="E45" s="29" t="str">
        <f>CONCATENATE(((C44-1)*4)+1,"N")</f>
        <v>5N</v>
      </c>
      <c r="F45" s="29" t="str">
        <f>CONCATENATE(((C44-1)*4)+1+1,"R")</f>
        <v>6R</v>
      </c>
      <c r="G45" s="29" t="str">
        <f>CONCATENATE(((C44-1)*4)+1+1,"N")</f>
        <v>6N</v>
      </c>
      <c r="H45" s="29" t="str">
        <f>CONCATENATE(((C44-1)*4)+1+2,"R")</f>
        <v>7R</v>
      </c>
      <c r="I45" s="29" t="str">
        <f>CONCATENATE(((C44-1)*4)+1+2,"N")</f>
        <v>7N</v>
      </c>
      <c r="J45" s="29" t="str">
        <f>CONCATENATE(((C44-1)*4)+1+3,"R")</f>
        <v>8R</v>
      </c>
      <c r="K45" s="30" t="str">
        <f>CONCATENATE(((C44-1)*4)+1+3,"N")</f>
        <v>8N</v>
      </c>
    </row>
    <row r="46" ht="12.75" thickTop="1"/>
    <row r="47" spans="2:8" ht="12">
      <c r="B47" s="18" t="s">
        <v>146</v>
      </c>
      <c r="C47" s="18"/>
      <c r="D47" s="18" t="s">
        <v>147</v>
      </c>
      <c r="E47" s="19" t="s">
        <v>105</v>
      </c>
      <c r="F47" s="18"/>
      <c r="G47" s="18"/>
      <c r="H47" s="18" t="s">
        <v>148</v>
      </c>
    </row>
    <row r="48" spans="1:15" ht="15">
      <c r="A48" s="57" t="s">
        <v>161</v>
      </c>
      <c r="B48" s="60" t="s">
        <v>125</v>
      </c>
      <c r="C48" s="58">
        <f>C26</f>
        <v>1</v>
      </c>
      <c r="D48" s="61" t="s">
        <v>135</v>
      </c>
      <c r="E48" s="58">
        <f>H28</f>
        <v>0</v>
      </c>
      <c r="F48" s="61" t="s">
        <v>1</v>
      </c>
      <c r="G48" s="58">
        <f>H32</f>
        <v>0</v>
      </c>
      <c r="H48" s="60" t="s">
        <v>136</v>
      </c>
      <c r="I48" s="58">
        <f>C40</f>
        <v>1</v>
      </c>
      <c r="L48" s="70"/>
      <c r="M48" s="20"/>
      <c r="O48" s="69"/>
    </row>
    <row r="49" spans="1:15" ht="15">
      <c r="A49" s="57" t="s">
        <v>162</v>
      </c>
      <c r="B49" s="60" t="s">
        <v>127</v>
      </c>
      <c r="C49" s="58">
        <f>C27</f>
        <v>0</v>
      </c>
      <c r="D49" s="61" t="s">
        <v>138</v>
      </c>
      <c r="E49" s="58">
        <f>H29</f>
        <v>0</v>
      </c>
      <c r="F49" s="61" t="s">
        <v>3</v>
      </c>
      <c r="G49" s="58">
        <f>H33</f>
        <v>0</v>
      </c>
      <c r="H49" s="60" t="s">
        <v>2</v>
      </c>
      <c r="I49" s="58">
        <f>C44</f>
        <v>2</v>
      </c>
      <c r="L49" s="70"/>
      <c r="M49" s="20"/>
      <c r="O49" s="69"/>
    </row>
    <row r="50" spans="1:15" ht="15">
      <c r="A50" s="57" t="s">
        <v>15</v>
      </c>
      <c r="D50" s="61" t="s">
        <v>139</v>
      </c>
      <c r="E50" s="58">
        <f>H30</f>
        <v>0</v>
      </c>
      <c r="F50" s="61" t="s">
        <v>4</v>
      </c>
      <c r="G50" s="59">
        <f>H34</f>
        <v>0</v>
      </c>
      <c r="L50" s="70"/>
      <c r="M50" s="20"/>
      <c r="O50" s="69"/>
    </row>
    <row r="51" spans="1:15" ht="15">
      <c r="A51" s="57" t="s">
        <v>163</v>
      </c>
      <c r="D51" s="61" t="s">
        <v>0</v>
      </c>
      <c r="E51" s="58">
        <f>H31</f>
        <v>0</v>
      </c>
      <c r="F51" s="61" t="s">
        <v>5</v>
      </c>
      <c r="G51" s="58">
        <f>H35</f>
        <v>0</v>
      </c>
      <c r="L51" s="70"/>
      <c r="M51" s="20"/>
      <c r="O51" s="69"/>
    </row>
    <row r="52" spans="12:15" ht="15">
      <c r="L52" s="70"/>
      <c r="M52" s="20"/>
      <c r="O52" s="69"/>
    </row>
    <row r="53" spans="1:15" ht="15">
      <c r="A53" s="63" t="s">
        <v>26</v>
      </c>
      <c r="L53" s="70"/>
      <c r="M53" s="20"/>
      <c r="O53" s="69"/>
    </row>
    <row r="54" spans="1:15" ht="15">
      <c r="A54" s="147" t="s">
        <v>106</v>
      </c>
      <c r="L54" s="70"/>
      <c r="M54" s="20"/>
      <c r="O54" s="69"/>
    </row>
    <row r="55" spans="12:15" ht="15">
      <c r="L55" s="70"/>
      <c r="M55" s="20"/>
      <c r="O55" s="69"/>
    </row>
    <row r="56" spans="1:15" ht="15">
      <c r="A56" s="64" t="s">
        <v>25</v>
      </c>
      <c r="L56" s="70"/>
      <c r="M56" s="20"/>
      <c r="O56" s="69"/>
    </row>
    <row r="57" spans="1:15" ht="15">
      <c r="A57" s="63" t="s">
        <v>21</v>
      </c>
      <c r="L57" s="70"/>
      <c r="M57" s="20"/>
      <c r="O57" s="69"/>
    </row>
    <row r="58" spans="1:15" ht="15">
      <c r="A58" s="63" t="s">
        <v>22</v>
      </c>
      <c r="L58" s="70"/>
      <c r="M58" s="20"/>
      <c r="O58" s="69"/>
    </row>
    <row r="59" spans="1:15" ht="15">
      <c r="A59" s="63" t="s">
        <v>23</v>
      </c>
      <c r="L59" s="70"/>
      <c r="M59" s="20"/>
      <c r="O59" s="69"/>
    </row>
    <row r="60" spans="1:15" ht="15">
      <c r="A60" s="63" t="s">
        <v>24</v>
      </c>
      <c r="L60" s="70"/>
      <c r="M60" s="20"/>
      <c r="O60" s="69"/>
    </row>
    <row r="61" spans="12:15" ht="15">
      <c r="L61" s="70"/>
      <c r="M61" s="20"/>
      <c r="O61" s="69"/>
    </row>
    <row r="62" spans="1:15" ht="15">
      <c r="A62" s="64" t="s">
        <v>36</v>
      </c>
      <c r="L62" s="70"/>
      <c r="M62" s="20"/>
      <c r="O62" s="69"/>
    </row>
    <row r="63" spans="1:15" ht="15">
      <c r="A63" s="63" t="s">
        <v>27</v>
      </c>
      <c r="L63" s="70"/>
      <c r="M63" s="20"/>
      <c r="O63" s="69"/>
    </row>
    <row r="64" spans="1:15" ht="15">
      <c r="A64" s="63" t="s">
        <v>28</v>
      </c>
      <c r="L64" s="70"/>
      <c r="M64" s="20"/>
      <c r="O64" s="69"/>
    </row>
    <row r="65" spans="1:15" ht="15">
      <c r="A65" s="63" t="s">
        <v>29</v>
      </c>
      <c r="L65" s="70"/>
      <c r="M65" s="20"/>
      <c r="O65" s="69"/>
    </row>
    <row r="66" spans="12:15" ht="15">
      <c r="L66" s="70"/>
      <c r="M66" s="20"/>
      <c r="O66" s="69"/>
    </row>
    <row r="67" spans="12:15" ht="15">
      <c r="L67" s="70"/>
      <c r="M67" s="20"/>
      <c r="O67" s="69"/>
    </row>
    <row r="68" spans="1:15" ht="15">
      <c r="A68" s="64" t="s">
        <v>140</v>
      </c>
      <c r="L68" s="70"/>
      <c r="M68" s="20"/>
      <c r="O68" s="69"/>
    </row>
    <row r="69" spans="1:15" ht="15">
      <c r="A69" s="63" t="s">
        <v>30</v>
      </c>
      <c r="L69" s="70"/>
      <c r="M69" s="20"/>
      <c r="O69" s="69"/>
    </row>
    <row r="70" spans="2:15" ht="15">
      <c r="B70" s="18" t="s">
        <v>146</v>
      </c>
      <c r="C70" s="18"/>
      <c r="D70" s="18" t="s">
        <v>147</v>
      </c>
      <c r="E70" s="18"/>
      <c r="F70" s="18"/>
      <c r="G70" s="18"/>
      <c r="H70" s="18"/>
      <c r="I70" s="18" t="s">
        <v>148</v>
      </c>
      <c r="L70" s="70"/>
      <c r="M70" s="20"/>
      <c r="O70" s="69"/>
    </row>
    <row r="71" spans="1:10" ht="12">
      <c r="A71" s="57" t="s">
        <v>13</v>
      </c>
      <c r="B71" s="60" t="s">
        <v>125</v>
      </c>
      <c r="C71" s="58">
        <f>C48</f>
        <v>1</v>
      </c>
      <c r="D71" s="61" t="s">
        <v>135</v>
      </c>
      <c r="E71" s="58">
        <f>E48</f>
        <v>0</v>
      </c>
      <c r="G71" s="61" t="s">
        <v>1</v>
      </c>
      <c r="H71" s="58">
        <f>G48</f>
        <v>0</v>
      </c>
      <c r="I71" s="60" t="s">
        <v>136</v>
      </c>
      <c r="J71" s="58">
        <f>C40</f>
        <v>1</v>
      </c>
    </row>
    <row r="72" spans="1:10" ht="12">
      <c r="A72" s="57" t="s">
        <v>14</v>
      </c>
      <c r="B72" s="60" t="s">
        <v>127</v>
      </c>
      <c r="C72" s="58">
        <f>C49</f>
        <v>0</v>
      </c>
      <c r="D72" s="61" t="s">
        <v>138</v>
      </c>
      <c r="E72" s="58">
        <f>E49</f>
        <v>0</v>
      </c>
      <c r="G72" s="61" t="s">
        <v>3</v>
      </c>
      <c r="H72" s="58">
        <f>G49</f>
        <v>0</v>
      </c>
      <c r="I72" s="60" t="s">
        <v>2</v>
      </c>
      <c r="J72" s="58">
        <f>C44</f>
        <v>2</v>
      </c>
    </row>
    <row r="73" spans="1:8" ht="12">
      <c r="A73" s="57" t="s">
        <v>15</v>
      </c>
      <c r="D73" s="61" t="s">
        <v>139</v>
      </c>
      <c r="E73" s="58">
        <f>E50</f>
        <v>0</v>
      </c>
      <c r="G73" s="61" t="s">
        <v>4</v>
      </c>
      <c r="H73" s="59">
        <f>G50</f>
        <v>0</v>
      </c>
    </row>
    <row r="74" spans="1:8" ht="12">
      <c r="A74" s="57" t="s">
        <v>16</v>
      </c>
      <c r="D74" s="61" t="s">
        <v>0</v>
      </c>
      <c r="E74" s="58">
        <f>E51</f>
        <v>0</v>
      </c>
      <c r="G74" s="61" t="s">
        <v>5</v>
      </c>
      <c r="H74" s="58">
        <f>G51</f>
        <v>0</v>
      </c>
    </row>
    <row r="76" ht="12">
      <c r="A76" s="71" t="s">
        <v>165</v>
      </c>
    </row>
    <row r="77" ht="12">
      <c r="A77" s="71"/>
    </row>
    <row r="78" ht="15">
      <c r="A78" s="64" t="s">
        <v>141</v>
      </c>
    </row>
    <row r="79" ht="15">
      <c r="A79" s="63" t="s">
        <v>31</v>
      </c>
    </row>
    <row r="80" ht="15">
      <c r="A80" s="63" t="s">
        <v>32</v>
      </c>
    </row>
    <row r="81" ht="15">
      <c r="A81" s="63" t="s">
        <v>33</v>
      </c>
    </row>
    <row r="82" ht="15">
      <c r="A82" s="63" t="s">
        <v>34</v>
      </c>
    </row>
    <row r="83" ht="15">
      <c r="A83" s="63" t="s">
        <v>35</v>
      </c>
    </row>
    <row r="87" ht="15">
      <c r="A87" s="165" t="s">
        <v>209</v>
      </c>
    </row>
    <row r="88" ht="12">
      <c r="A88" s="67"/>
    </row>
    <row r="89" ht="12">
      <c r="A89" s="67" t="s">
        <v>200</v>
      </c>
    </row>
    <row r="90" ht="12">
      <c r="A90" s="67" t="s">
        <v>201</v>
      </c>
    </row>
    <row r="91" ht="12">
      <c r="A91" s="67" t="s">
        <v>202</v>
      </c>
    </row>
    <row r="92" ht="12">
      <c r="A92" s="67" t="s">
        <v>204</v>
      </c>
    </row>
    <row r="93" ht="12">
      <c r="A93" s="67" t="s">
        <v>203</v>
      </c>
    </row>
    <row r="94" ht="12">
      <c r="A94" s="67" t="s">
        <v>155</v>
      </c>
    </row>
    <row r="95" ht="12">
      <c r="A95" s="163" t="s">
        <v>158</v>
      </c>
    </row>
    <row r="96" ht="12">
      <c r="A96" s="67"/>
    </row>
    <row r="97" ht="12">
      <c r="A97" s="67" t="s">
        <v>156</v>
      </c>
    </row>
    <row r="98" ht="12">
      <c r="A98" s="67" t="s">
        <v>205</v>
      </c>
    </row>
    <row r="99" ht="12">
      <c r="A99" s="67" t="s">
        <v>206</v>
      </c>
    </row>
    <row r="100" ht="12">
      <c r="A100" s="67" t="s">
        <v>207</v>
      </c>
    </row>
    <row r="101" ht="12">
      <c r="A101" s="67" t="s">
        <v>208</v>
      </c>
    </row>
    <row r="102" ht="14.25" customHeight="1">
      <c r="A102" s="163" t="s">
        <v>115</v>
      </c>
    </row>
    <row r="103" ht="12">
      <c r="A103" s="163" t="s">
        <v>116</v>
      </c>
    </row>
    <row r="105" ht="12">
      <c r="A105" s="163" t="s">
        <v>164</v>
      </c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printOptions/>
  <pageMargins left="0.75" right="0.75" top="1" bottom="1" header="0.5" footer="0.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9"/>
  <sheetViews>
    <sheetView zoomScale="75" zoomScaleNormal="75" workbookViewId="0" topLeftCell="A1">
      <selection activeCell="E52" sqref="E52"/>
    </sheetView>
  </sheetViews>
  <sheetFormatPr defaultColWidth="11.421875" defaultRowHeight="12.75"/>
  <cols>
    <col min="1" max="2" width="8.8515625" style="0" customWidth="1"/>
    <col min="5" max="5" width="10.140625" style="0" customWidth="1"/>
    <col min="6" max="6" width="8.8515625" style="0" customWidth="1"/>
    <col min="8" max="12" width="8.8515625" style="0" customWidth="1"/>
    <col min="13" max="13" width="6.28125" style="0" customWidth="1"/>
    <col min="14" max="20" width="8.8515625" style="0" customWidth="1"/>
    <col min="21" max="21" width="10.421875" style="0" customWidth="1"/>
    <col min="22" max="27" width="8.8515625" style="0" customWidth="1"/>
    <col min="28" max="28" width="10.140625" style="0" customWidth="1"/>
    <col min="29" max="32" width="8.8515625" style="0" customWidth="1"/>
    <col min="33" max="33" width="10.00390625" style="0" customWidth="1"/>
    <col min="34" max="34" width="5.00390625" style="0" customWidth="1"/>
    <col min="35" max="16384" width="8.8515625" style="0" customWidth="1"/>
  </cols>
  <sheetData>
    <row r="1" spans="5:10" ht="19.5" customHeight="1">
      <c r="E1" s="154"/>
      <c r="F1" s="156" t="s">
        <v>109</v>
      </c>
      <c r="G1" s="154"/>
      <c r="H1" s="154"/>
      <c r="I1" s="154"/>
      <c r="J1" s="155"/>
    </row>
    <row r="2" spans="1:35" ht="15">
      <c r="A2" s="72"/>
      <c r="B2" s="73" t="s">
        <v>166</v>
      </c>
      <c r="C2" s="72"/>
      <c r="D2" s="74" t="s">
        <v>124</v>
      </c>
      <c r="K2" s="75"/>
      <c r="L2" s="75"/>
      <c r="M2" s="72"/>
      <c r="N2" s="75"/>
      <c r="O2" s="75"/>
      <c r="P2" s="75"/>
      <c r="Q2" s="75"/>
      <c r="R2" s="75"/>
      <c r="S2" s="75"/>
      <c r="T2" s="75"/>
      <c r="AH2" s="75"/>
      <c r="AI2" s="75"/>
    </row>
    <row r="3" spans="1:35" ht="15.75" thickBot="1">
      <c r="A3" s="74" t="s">
        <v>97</v>
      </c>
      <c r="B3" s="76" t="s">
        <v>98</v>
      </c>
      <c r="C3" s="72"/>
      <c r="D3" s="72"/>
      <c r="E3" s="77"/>
      <c r="F3" s="72"/>
      <c r="G3" s="72"/>
      <c r="H3" s="72"/>
      <c r="I3" s="72"/>
      <c r="J3" s="78"/>
      <c r="K3" s="78"/>
      <c r="L3" s="78"/>
      <c r="M3" s="79"/>
      <c r="N3" s="80"/>
      <c r="O3" s="80"/>
      <c r="P3" s="78"/>
      <c r="Q3" s="78"/>
      <c r="R3" s="78"/>
      <c r="S3" s="78"/>
      <c r="T3" s="79"/>
      <c r="AH3" s="79"/>
      <c r="AI3" s="80"/>
    </row>
    <row r="4" spans="1:35" ht="15.75" thickTop="1">
      <c r="A4" s="74" t="s">
        <v>97</v>
      </c>
      <c r="B4" s="76" t="s">
        <v>98</v>
      </c>
      <c r="C4" s="72"/>
      <c r="D4" s="81" t="s">
        <v>125</v>
      </c>
      <c r="E4" s="82">
        <v>1</v>
      </c>
      <c r="F4" s="83" t="s">
        <v>126</v>
      </c>
      <c r="G4" s="84"/>
      <c r="H4" s="146"/>
      <c r="I4" s="85"/>
      <c r="J4" s="83" t="s">
        <v>108</v>
      </c>
      <c r="K4" s="86"/>
      <c r="L4" s="87"/>
      <c r="M4" s="87"/>
      <c r="N4" s="145"/>
      <c r="O4" s="145"/>
      <c r="P4" s="145"/>
      <c r="Q4" s="88"/>
      <c r="R4" s="85"/>
      <c r="S4" s="89"/>
      <c r="T4" s="78"/>
      <c r="AH4" s="78"/>
      <c r="AI4" s="78"/>
    </row>
    <row r="5" spans="1:35" ht="15.75" thickBot="1">
      <c r="A5" s="74" t="s">
        <v>97</v>
      </c>
      <c r="B5" s="76" t="s">
        <v>98</v>
      </c>
      <c r="C5" s="72"/>
      <c r="D5" s="90" t="s">
        <v>127</v>
      </c>
      <c r="E5" s="91">
        <v>0</v>
      </c>
      <c r="F5" s="83" t="s">
        <v>128</v>
      </c>
      <c r="G5" s="84"/>
      <c r="H5" s="146"/>
      <c r="I5" s="74" t="s">
        <v>129</v>
      </c>
      <c r="J5" s="83" t="s">
        <v>167</v>
      </c>
      <c r="K5" s="92"/>
      <c r="L5" s="93"/>
      <c r="M5" s="94"/>
      <c r="N5" s="145"/>
      <c r="O5" s="145"/>
      <c r="P5" s="145"/>
      <c r="Q5" s="88"/>
      <c r="R5" s="85"/>
      <c r="S5" s="78"/>
      <c r="T5" s="78"/>
      <c r="AH5" s="78"/>
      <c r="AI5" s="78"/>
    </row>
    <row r="6" spans="1:35" ht="15.75" thickTop="1">
      <c r="A6" s="74" t="s">
        <v>97</v>
      </c>
      <c r="B6" s="76" t="s">
        <v>98</v>
      </c>
      <c r="C6" s="72"/>
      <c r="D6" s="95" t="s">
        <v>130</v>
      </c>
      <c r="E6" s="96" t="s">
        <v>131</v>
      </c>
      <c r="F6" s="83" t="s">
        <v>132</v>
      </c>
      <c r="G6" s="84"/>
      <c r="H6" s="146"/>
      <c r="I6" s="97" t="s">
        <v>133</v>
      </c>
      <c r="J6" s="98"/>
      <c r="K6" s="152">
        <v>1</v>
      </c>
      <c r="L6" s="152">
        <v>2</v>
      </c>
      <c r="M6" s="152">
        <v>3</v>
      </c>
      <c r="N6" s="152">
        <v>4</v>
      </c>
      <c r="O6" s="152">
        <v>5</v>
      </c>
      <c r="P6" s="152">
        <v>6</v>
      </c>
      <c r="Q6" s="152">
        <v>7</v>
      </c>
      <c r="R6" s="153">
        <v>8</v>
      </c>
      <c r="S6" s="78"/>
      <c r="T6" s="78"/>
      <c r="AH6" s="78"/>
      <c r="AI6" s="78"/>
    </row>
    <row r="7" spans="1:35" ht="15">
      <c r="A7" s="72"/>
      <c r="B7" s="72"/>
      <c r="C7" s="72"/>
      <c r="D7" s="99">
        <v>1</v>
      </c>
      <c r="E7" s="100">
        <f>((E5*64)+E4-1)*4+1</f>
        <v>1</v>
      </c>
      <c r="F7" s="74" t="s">
        <v>134</v>
      </c>
      <c r="G7" s="88" t="s">
        <v>135</v>
      </c>
      <c r="H7" s="88">
        <v>0</v>
      </c>
      <c r="I7" s="101" t="s">
        <v>136</v>
      </c>
      <c r="J7" s="102">
        <v>1</v>
      </c>
      <c r="K7" s="148"/>
      <c r="L7" s="148"/>
      <c r="M7" s="148"/>
      <c r="N7" s="148"/>
      <c r="O7" s="148"/>
      <c r="P7" s="148"/>
      <c r="Q7" s="148"/>
      <c r="R7" s="149"/>
      <c r="S7" s="78"/>
      <c r="T7" s="78"/>
      <c r="AH7" s="78"/>
      <c r="AI7" s="78"/>
    </row>
    <row r="8" spans="1:35" ht="15.75" thickBot="1">
      <c r="A8" s="72"/>
      <c r="B8" s="103" t="s">
        <v>168</v>
      </c>
      <c r="C8" s="103" t="s">
        <v>137</v>
      </c>
      <c r="D8" s="104">
        <v>2</v>
      </c>
      <c r="E8" s="100">
        <f>((E5*64)+E4-1)*4+2</f>
        <v>2</v>
      </c>
      <c r="F8" s="72"/>
      <c r="G8" s="88" t="s">
        <v>138</v>
      </c>
      <c r="H8" s="88">
        <v>0</v>
      </c>
      <c r="I8" s="105" t="s">
        <v>169</v>
      </c>
      <c r="J8" s="106"/>
      <c r="K8" s="107" t="str">
        <f>CONCATENATE(((J7-1)*4)+1,"R")</f>
        <v>1R</v>
      </c>
      <c r="L8" s="107" t="str">
        <f>CONCATENATE(((J7-1)*4)+1,"N")</f>
        <v>1N</v>
      </c>
      <c r="M8" s="107" t="str">
        <f>CONCATENATE(((J7-1)*4)+1+1,"R")</f>
        <v>2R</v>
      </c>
      <c r="N8" s="107" t="str">
        <f>CONCATENATE(((J7-1)*4)+1+1,"N")</f>
        <v>2N</v>
      </c>
      <c r="O8" s="107" t="str">
        <f>CONCATENATE(((J7-1)*4)+1+2,"R")</f>
        <v>3R</v>
      </c>
      <c r="P8" s="107" t="str">
        <f>CONCATENATE(((J7-1)*4)+1+2,"N")</f>
        <v>3N</v>
      </c>
      <c r="Q8" s="107" t="str">
        <f>CONCATENATE(((J7-1)*4)+1+3,"R")</f>
        <v>4R</v>
      </c>
      <c r="R8" s="108" t="str">
        <f>CONCATENATE(((J7-1)*4)+1+3,"N")</f>
        <v>4N</v>
      </c>
      <c r="S8" s="78"/>
      <c r="T8" s="78"/>
      <c r="AH8" s="78"/>
      <c r="AI8" s="78"/>
    </row>
    <row r="9" spans="1:35" ht="16.5" thickBot="1" thickTop="1">
      <c r="A9" s="74" t="s">
        <v>170</v>
      </c>
      <c r="B9" s="72">
        <f>E4</f>
        <v>1</v>
      </c>
      <c r="C9" s="74">
        <f>E7</f>
        <v>1</v>
      </c>
      <c r="D9" s="104">
        <v>3</v>
      </c>
      <c r="E9" s="100">
        <f>((E5*64)+E4-1)*4+3</f>
        <v>3</v>
      </c>
      <c r="F9" s="72"/>
      <c r="G9" s="88" t="s">
        <v>139</v>
      </c>
      <c r="H9" s="88">
        <v>0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78"/>
      <c r="T9" s="78"/>
      <c r="AH9" s="78"/>
      <c r="AI9" s="78"/>
    </row>
    <row r="10" spans="1:35" ht="15.75" thickTop="1">
      <c r="A10" s="74" t="s">
        <v>170</v>
      </c>
      <c r="B10" s="72"/>
      <c r="C10" s="74"/>
      <c r="D10" s="104">
        <v>4</v>
      </c>
      <c r="E10" s="100">
        <f>((E5*64)+E4-1)*4+4</f>
        <v>4</v>
      </c>
      <c r="F10" s="72"/>
      <c r="G10" s="88" t="s">
        <v>0</v>
      </c>
      <c r="H10" s="88">
        <v>0</v>
      </c>
      <c r="I10" s="109" t="s">
        <v>133</v>
      </c>
      <c r="J10" s="110"/>
      <c r="K10" s="150">
        <v>9</v>
      </c>
      <c r="L10" s="150">
        <v>10</v>
      </c>
      <c r="M10" s="150">
        <v>11</v>
      </c>
      <c r="N10" s="150">
        <v>12</v>
      </c>
      <c r="O10" s="150">
        <v>13</v>
      </c>
      <c r="P10" s="150">
        <v>14</v>
      </c>
      <c r="Q10" s="150">
        <v>15</v>
      </c>
      <c r="R10" s="151">
        <v>16</v>
      </c>
      <c r="S10" s="78"/>
      <c r="T10" s="78"/>
      <c r="AH10" s="78"/>
      <c r="AI10" s="78"/>
    </row>
    <row r="11" spans="1:35" ht="15">
      <c r="A11" s="74" t="s">
        <v>170</v>
      </c>
      <c r="B11" s="72"/>
      <c r="C11" s="74"/>
      <c r="D11" s="104">
        <v>5</v>
      </c>
      <c r="E11" s="100">
        <f>((E5*64)+E4-1)*4+5</f>
        <v>5</v>
      </c>
      <c r="F11" s="72"/>
      <c r="G11" s="88" t="s">
        <v>1</v>
      </c>
      <c r="H11" s="88">
        <v>0</v>
      </c>
      <c r="I11" s="101" t="s">
        <v>2</v>
      </c>
      <c r="J11" s="111">
        <v>0</v>
      </c>
      <c r="K11" s="148"/>
      <c r="L11" s="148"/>
      <c r="M11" s="148"/>
      <c r="N11" s="148"/>
      <c r="O11" s="148"/>
      <c r="P11" s="148"/>
      <c r="Q11" s="148"/>
      <c r="R11" s="149"/>
      <c r="S11" s="78"/>
      <c r="T11" s="78"/>
      <c r="AH11" s="78"/>
      <c r="AI11" s="78"/>
    </row>
    <row r="12" spans="1:35" ht="15.75" thickBot="1">
      <c r="A12" s="72"/>
      <c r="B12" s="72"/>
      <c r="C12" s="72"/>
      <c r="D12" s="104">
        <v>6</v>
      </c>
      <c r="E12" s="100">
        <f>((E5*64)+E4-1)*4+6</f>
        <v>6</v>
      </c>
      <c r="F12" s="72"/>
      <c r="G12" s="88" t="s">
        <v>3</v>
      </c>
      <c r="H12" s="88">
        <v>0</v>
      </c>
      <c r="I12" s="105" t="s">
        <v>169</v>
      </c>
      <c r="J12" s="112"/>
      <c r="K12" s="107" t="str">
        <f>CONCATENATE(((J11-1)*4)+1,"R")</f>
        <v>-3R</v>
      </c>
      <c r="L12" s="107" t="str">
        <f>CONCATENATE(((J11-1)*4)+1,"N")</f>
        <v>-3N</v>
      </c>
      <c r="M12" s="107" t="str">
        <f>CONCATENATE(((J11-1)*4)+1+1,"R")</f>
        <v>-2R</v>
      </c>
      <c r="N12" s="107" t="str">
        <f>CONCATENATE(((J11-1)*4)+1+1,"N")</f>
        <v>-2N</v>
      </c>
      <c r="O12" s="107" t="str">
        <f>CONCATENATE(((J11-1)*4)+1+2,"R")</f>
        <v>-1R</v>
      </c>
      <c r="P12" s="107" t="str">
        <f>CONCATENATE(((J11-1)*4)+1+2,"N")</f>
        <v>-1N</v>
      </c>
      <c r="Q12" s="107" t="str">
        <f>CONCATENATE(((J11-1)*4)+1+3,"R")</f>
        <v>0R</v>
      </c>
      <c r="R12" s="107" t="str">
        <f>CONCATENATE(((J11-1)*4)+1+3,"N")</f>
        <v>0N</v>
      </c>
      <c r="S12" s="78"/>
      <c r="T12" s="78"/>
      <c r="AH12" s="78"/>
      <c r="AI12" s="78"/>
    </row>
    <row r="13" spans="1:35" ht="15.75" thickTop="1">
      <c r="A13" s="72"/>
      <c r="B13" s="72"/>
      <c r="C13" s="72"/>
      <c r="D13" s="104">
        <v>7</v>
      </c>
      <c r="E13" s="100">
        <f>((E5*64)+E4-1)*4+7</f>
        <v>7</v>
      </c>
      <c r="F13" s="72"/>
      <c r="G13" s="88" t="s">
        <v>4</v>
      </c>
      <c r="H13" s="88">
        <v>0</v>
      </c>
      <c r="I13" s="72"/>
      <c r="J13" s="78"/>
      <c r="K13" s="78"/>
      <c r="L13" s="78"/>
      <c r="M13" s="78"/>
      <c r="N13" s="79"/>
      <c r="O13" s="79"/>
      <c r="P13" s="78"/>
      <c r="Q13" s="78"/>
      <c r="R13" s="78"/>
      <c r="S13" s="78"/>
      <c r="T13" s="78"/>
      <c r="AH13" s="78"/>
      <c r="AI13" s="79"/>
    </row>
    <row r="14" spans="1:35" ht="15.75" thickBot="1">
      <c r="A14" s="72"/>
      <c r="B14" s="72"/>
      <c r="C14" s="72"/>
      <c r="D14" s="113">
        <v>8</v>
      </c>
      <c r="E14" s="114">
        <f>((E5*64)+E4-1)*4+8</f>
        <v>8</v>
      </c>
      <c r="F14" s="72"/>
      <c r="G14" s="88" t="s">
        <v>5</v>
      </c>
      <c r="H14" s="88">
        <v>0</v>
      </c>
      <c r="I14" s="72"/>
      <c r="J14" s="78"/>
      <c r="K14" s="78"/>
      <c r="L14" s="78"/>
      <c r="M14" s="78"/>
      <c r="N14" s="79"/>
      <c r="O14" s="79"/>
      <c r="P14" s="78"/>
      <c r="Q14" s="78"/>
      <c r="R14" s="78"/>
      <c r="S14" s="78"/>
      <c r="T14" s="78"/>
      <c r="AH14" s="78"/>
      <c r="AI14" s="79"/>
    </row>
    <row r="15" spans="1:35" ht="16.5" thickBot="1" thickTop="1">
      <c r="A15" s="72"/>
      <c r="B15" s="72"/>
      <c r="C15" s="72"/>
      <c r="D15" s="115"/>
      <c r="E15" s="116"/>
      <c r="F15" s="72"/>
      <c r="G15" s="88"/>
      <c r="H15" s="88"/>
      <c r="I15" s="72"/>
      <c r="J15" s="78"/>
      <c r="K15" s="78"/>
      <c r="L15" s="78"/>
      <c r="M15" s="78"/>
      <c r="N15" s="79"/>
      <c r="O15" s="79"/>
      <c r="P15" s="78"/>
      <c r="Q15" s="78"/>
      <c r="R15" s="78"/>
      <c r="S15" s="78"/>
      <c r="T15" s="78"/>
      <c r="AH15" s="78"/>
      <c r="AI15" s="79"/>
    </row>
    <row r="16" spans="1:35" ht="16.5" thickBot="1" thickTop="1">
      <c r="A16" s="72"/>
      <c r="B16" s="103" t="s">
        <v>110</v>
      </c>
      <c r="C16" s="75"/>
      <c r="D16" s="75"/>
      <c r="E16" s="118" t="s">
        <v>172</v>
      </c>
      <c r="F16" s="75"/>
      <c r="G16" s="75"/>
      <c r="O16" s="79"/>
      <c r="P16" s="78"/>
      <c r="Q16" s="78"/>
      <c r="R16" s="78"/>
      <c r="S16" s="78"/>
      <c r="T16" s="78"/>
      <c r="AA16" s="79"/>
      <c r="AB16" s="79"/>
      <c r="AC16" s="79"/>
      <c r="AD16" s="78"/>
      <c r="AE16" s="78"/>
      <c r="AF16" s="78"/>
      <c r="AG16" s="78"/>
      <c r="AH16" s="78"/>
      <c r="AI16" s="79"/>
    </row>
    <row r="17" spans="1:35" ht="16.5" thickBot="1" thickTop="1">
      <c r="A17" s="72"/>
      <c r="B17" s="119" t="s">
        <v>173</v>
      </c>
      <c r="C17" s="119" t="s">
        <v>172</v>
      </c>
      <c r="D17" s="120" t="s">
        <v>174</v>
      </c>
      <c r="E17" s="121" t="str">
        <f>R8</f>
        <v>4N</v>
      </c>
      <c r="F17" s="122" t="s">
        <v>190</v>
      </c>
      <c r="G17" s="123" t="s">
        <v>191</v>
      </c>
      <c r="H17" s="75"/>
      <c r="I17" s="75"/>
      <c r="J17" s="75"/>
      <c r="K17" s="75"/>
      <c r="L17" s="75"/>
      <c r="M17" s="75"/>
      <c r="N17" s="75"/>
      <c r="O17" s="79"/>
      <c r="P17" s="78"/>
      <c r="Q17" s="78"/>
      <c r="R17" s="78"/>
      <c r="S17" s="78"/>
      <c r="T17" s="78"/>
      <c r="AA17" s="79"/>
      <c r="AB17" s="79"/>
      <c r="AC17" s="79"/>
      <c r="AD17" s="78"/>
      <c r="AE17" s="78"/>
      <c r="AF17" s="78"/>
      <c r="AG17" s="78"/>
      <c r="AH17" s="78"/>
      <c r="AI17" s="79"/>
    </row>
    <row r="18" spans="1:35" ht="16.5" thickBot="1" thickTop="1">
      <c r="A18" s="72"/>
      <c r="B18" s="125">
        <f>N5</f>
        <v>0</v>
      </c>
      <c r="C18" s="125"/>
      <c r="D18" s="125"/>
      <c r="E18" s="119"/>
      <c r="F18" s="119" t="s">
        <v>184</v>
      </c>
      <c r="G18" s="119" t="s">
        <v>185</v>
      </c>
      <c r="H18" s="79"/>
      <c r="I18" s="80"/>
      <c r="J18" s="80"/>
      <c r="K18" s="78"/>
      <c r="L18" s="78"/>
      <c r="M18" s="78"/>
      <c r="N18" s="78"/>
      <c r="O18" s="79"/>
      <c r="P18" s="78"/>
      <c r="Q18" s="78"/>
      <c r="R18" s="78"/>
      <c r="S18" s="78"/>
      <c r="T18" s="78"/>
      <c r="AA18" s="79"/>
      <c r="AB18" s="79"/>
      <c r="AC18" s="79"/>
      <c r="AD18" s="78"/>
      <c r="AE18" s="78"/>
      <c r="AF18" s="78"/>
      <c r="AG18" s="78"/>
      <c r="AH18" s="78"/>
      <c r="AI18" s="79"/>
    </row>
    <row r="19" spans="1:35" ht="16.5" thickBot="1" thickTop="1">
      <c r="A19" s="72"/>
      <c r="B19" s="136">
        <v>1</v>
      </c>
      <c r="C19" s="119"/>
      <c r="D19" s="137">
        <v>1</v>
      </c>
      <c r="E19" s="137" t="s">
        <v>95</v>
      </c>
      <c r="F19" s="137">
        <v>1</v>
      </c>
      <c r="G19" s="137">
        <v>1</v>
      </c>
      <c r="H19" s="138"/>
      <c r="I19" s="138"/>
      <c r="J19" s="139" t="s">
        <v>122</v>
      </c>
      <c r="K19" s="139"/>
      <c r="L19" s="142"/>
      <c r="M19" s="142"/>
      <c r="N19" s="142"/>
      <c r="O19" s="157"/>
      <c r="P19" s="78"/>
      <c r="Q19" s="78"/>
      <c r="R19" s="78"/>
      <c r="S19" s="78"/>
      <c r="T19" s="78"/>
      <c r="AA19" s="79"/>
      <c r="AB19" s="79"/>
      <c r="AC19" s="79"/>
      <c r="AD19" s="78"/>
      <c r="AE19" s="78"/>
      <c r="AF19" s="78"/>
      <c r="AG19" s="78"/>
      <c r="AH19" s="78"/>
      <c r="AI19" s="79"/>
    </row>
    <row r="20" spans="1:35" ht="16.5" thickBot="1" thickTop="1">
      <c r="A20" s="72"/>
      <c r="B20" s="126">
        <f aca="true" t="shared" si="0" ref="B20:B26">B19+1</f>
        <v>2</v>
      </c>
      <c r="C20" s="126"/>
      <c r="D20" s="140">
        <v>2</v>
      </c>
      <c r="E20" s="126"/>
      <c r="F20" s="140">
        <v>0</v>
      </c>
      <c r="G20" s="140">
        <v>0</v>
      </c>
      <c r="H20" s="141"/>
      <c r="I20" s="141" t="s">
        <v>104</v>
      </c>
      <c r="J20" s="141"/>
      <c r="K20" s="141"/>
      <c r="L20" s="78"/>
      <c r="M20" s="78"/>
      <c r="N20" s="78"/>
      <c r="O20" s="79"/>
      <c r="P20" s="78"/>
      <c r="Q20" s="78"/>
      <c r="R20" s="78"/>
      <c r="S20" s="78"/>
      <c r="T20" s="78"/>
      <c r="AA20" s="79"/>
      <c r="AB20" s="79"/>
      <c r="AC20" s="79"/>
      <c r="AD20" s="78"/>
      <c r="AE20" s="78"/>
      <c r="AF20" s="78"/>
      <c r="AG20" s="78"/>
      <c r="AH20" s="78"/>
      <c r="AI20" s="79"/>
    </row>
    <row r="21" spans="1:35" ht="16.5" thickBot="1" thickTop="1">
      <c r="A21" s="72"/>
      <c r="B21" s="126">
        <f t="shared" si="0"/>
        <v>3</v>
      </c>
      <c r="C21" s="126"/>
      <c r="D21" s="143">
        <v>4</v>
      </c>
      <c r="E21" s="143" t="s">
        <v>96</v>
      </c>
      <c r="F21" s="143">
        <v>4</v>
      </c>
      <c r="G21" s="119">
        <v>0</v>
      </c>
      <c r="H21" s="144"/>
      <c r="I21" s="144"/>
      <c r="J21" s="144" t="s">
        <v>123</v>
      </c>
      <c r="K21" s="144"/>
      <c r="L21" s="144"/>
      <c r="M21" s="78"/>
      <c r="N21" s="78"/>
      <c r="O21" s="79"/>
      <c r="P21" s="78"/>
      <c r="Q21" s="78"/>
      <c r="R21" s="78"/>
      <c r="S21" s="78"/>
      <c r="T21" s="78"/>
      <c r="AA21" s="79"/>
      <c r="AB21" s="79"/>
      <c r="AC21" s="79"/>
      <c r="AD21" s="78"/>
      <c r="AE21" s="78"/>
      <c r="AF21" s="78"/>
      <c r="AG21" s="78"/>
      <c r="AH21" s="78"/>
      <c r="AI21" s="79"/>
    </row>
    <row r="22" spans="1:35" ht="16.5" thickBot="1" thickTop="1">
      <c r="A22" s="72"/>
      <c r="B22" s="126">
        <f t="shared" si="0"/>
        <v>4</v>
      </c>
      <c r="C22" s="126"/>
      <c r="D22" s="140">
        <v>8</v>
      </c>
      <c r="E22" s="126"/>
      <c r="F22" s="140">
        <v>0</v>
      </c>
      <c r="G22" s="140">
        <v>0</v>
      </c>
      <c r="H22" s="141"/>
      <c r="I22" s="141" t="s">
        <v>104</v>
      </c>
      <c r="J22" s="141"/>
      <c r="K22" s="141"/>
      <c r="L22" s="78"/>
      <c r="M22" s="78"/>
      <c r="N22" s="78"/>
      <c r="O22" s="79"/>
      <c r="P22" s="78"/>
      <c r="Q22" s="78"/>
      <c r="R22" s="78"/>
      <c r="S22" s="78"/>
      <c r="T22" s="78"/>
      <c r="AA22" s="79"/>
      <c r="AB22" s="79"/>
      <c r="AC22" s="79"/>
      <c r="AD22" s="78"/>
      <c r="AE22" s="78"/>
      <c r="AF22" s="78"/>
      <c r="AG22" s="78"/>
      <c r="AH22" s="78"/>
      <c r="AI22" s="79"/>
    </row>
    <row r="23" spans="1:35" ht="16.5" thickBot="1" thickTop="1">
      <c r="A23" s="72"/>
      <c r="B23" s="126">
        <f t="shared" si="0"/>
        <v>5</v>
      </c>
      <c r="C23" s="126"/>
      <c r="D23" s="143">
        <v>16</v>
      </c>
      <c r="E23" s="143" t="s">
        <v>96</v>
      </c>
      <c r="F23" s="143">
        <v>16</v>
      </c>
      <c r="G23" s="119">
        <v>0</v>
      </c>
      <c r="H23" s="144"/>
      <c r="I23" s="144"/>
      <c r="J23" s="144" t="s">
        <v>123</v>
      </c>
      <c r="K23" s="144"/>
      <c r="L23" s="144"/>
      <c r="M23" s="78"/>
      <c r="N23" s="78"/>
      <c r="O23" s="79"/>
      <c r="P23" s="78"/>
      <c r="Q23" s="78"/>
      <c r="R23" s="78"/>
      <c r="S23" s="78"/>
      <c r="T23" s="78"/>
      <c r="AA23" s="79"/>
      <c r="AB23" s="79"/>
      <c r="AC23" s="79"/>
      <c r="AD23" s="78"/>
      <c r="AE23" s="78"/>
      <c r="AF23" s="78"/>
      <c r="AG23" s="78"/>
      <c r="AH23" s="78"/>
      <c r="AI23" s="79"/>
    </row>
    <row r="24" spans="1:35" ht="16.5" thickBot="1" thickTop="1">
      <c r="A24" s="72"/>
      <c r="B24" s="126">
        <f t="shared" si="0"/>
        <v>6</v>
      </c>
      <c r="C24" s="126"/>
      <c r="D24" s="137">
        <v>32</v>
      </c>
      <c r="E24" s="137" t="s">
        <v>95</v>
      </c>
      <c r="F24" s="137">
        <v>32</v>
      </c>
      <c r="G24" s="137">
        <v>32</v>
      </c>
      <c r="H24" s="138"/>
      <c r="I24" s="138"/>
      <c r="J24" s="139" t="s">
        <v>122</v>
      </c>
      <c r="K24" s="139"/>
      <c r="L24" s="142"/>
      <c r="M24" s="142"/>
      <c r="N24" s="142"/>
      <c r="O24" s="157"/>
      <c r="P24" s="78"/>
      <c r="Q24" s="78"/>
      <c r="R24" s="78"/>
      <c r="S24" s="78"/>
      <c r="T24" s="78"/>
      <c r="AA24" s="79"/>
      <c r="AB24" s="79"/>
      <c r="AC24" s="79"/>
      <c r="AD24" s="78"/>
      <c r="AE24" s="78"/>
      <c r="AF24" s="78"/>
      <c r="AG24" s="78"/>
      <c r="AH24" s="78"/>
      <c r="AI24" s="79"/>
    </row>
    <row r="25" spans="1:35" ht="16.5" thickBot="1" thickTop="1">
      <c r="A25" s="72"/>
      <c r="B25" s="126">
        <f t="shared" si="0"/>
        <v>7</v>
      </c>
      <c r="C25" s="126"/>
      <c r="D25" s="140">
        <v>64</v>
      </c>
      <c r="E25" s="126"/>
      <c r="F25" s="140">
        <v>0</v>
      </c>
      <c r="G25" s="140">
        <v>0</v>
      </c>
      <c r="H25" s="141"/>
      <c r="I25" s="141" t="s">
        <v>104</v>
      </c>
      <c r="J25" s="141"/>
      <c r="K25" s="141"/>
      <c r="L25" s="78"/>
      <c r="M25" s="78"/>
      <c r="N25" s="78"/>
      <c r="O25" s="79"/>
      <c r="P25" s="78"/>
      <c r="Q25" s="78"/>
      <c r="R25" s="78"/>
      <c r="S25" s="78"/>
      <c r="T25" s="78"/>
      <c r="AA25" s="79"/>
      <c r="AB25" s="79"/>
      <c r="AC25" s="79"/>
      <c r="AD25" s="78"/>
      <c r="AE25" s="78"/>
      <c r="AF25" s="78"/>
      <c r="AG25" s="78"/>
      <c r="AH25" s="78"/>
      <c r="AI25" s="79"/>
    </row>
    <row r="26" spans="1:35" ht="16.5" thickBot="1" thickTop="1">
      <c r="A26" s="72"/>
      <c r="B26" s="126">
        <f t="shared" si="0"/>
        <v>8</v>
      </c>
      <c r="C26" s="126"/>
      <c r="D26" s="143">
        <v>128</v>
      </c>
      <c r="E26" s="143" t="s">
        <v>96</v>
      </c>
      <c r="F26" s="143">
        <v>128</v>
      </c>
      <c r="G26" s="119">
        <v>0</v>
      </c>
      <c r="H26" s="144"/>
      <c r="I26" s="144"/>
      <c r="J26" s="144" t="s">
        <v>123</v>
      </c>
      <c r="K26" s="144"/>
      <c r="L26" s="144"/>
      <c r="M26" s="78"/>
      <c r="N26" s="78"/>
      <c r="O26" s="79"/>
      <c r="P26" s="78"/>
      <c r="Q26" s="78"/>
      <c r="R26" s="78"/>
      <c r="S26" s="78"/>
      <c r="T26" s="78"/>
      <c r="AA26" s="79"/>
      <c r="AB26" s="79"/>
      <c r="AC26" s="79"/>
      <c r="AD26" s="78"/>
      <c r="AE26" s="78"/>
      <c r="AF26" s="78"/>
      <c r="AG26" s="78"/>
      <c r="AH26" s="78"/>
      <c r="AI26" s="79"/>
    </row>
    <row r="27" spans="1:35" ht="16.5" thickBot="1" thickTop="1">
      <c r="A27" s="72"/>
      <c r="B27" s="126"/>
      <c r="C27" s="126"/>
      <c r="D27" s="126"/>
      <c r="E27" s="126"/>
      <c r="F27" s="128">
        <f>SUM(F19:F26)</f>
        <v>181</v>
      </c>
      <c r="G27" s="128">
        <f>SUM(G19:G26)</f>
        <v>33</v>
      </c>
      <c r="H27" s="78"/>
      <c r="I27" s="78"/>
      <c r="J27" s="78"/>
      <c r="K27" s="78"/>
      <c r="L27" s="78"/>
      <c r="M27" s="78"/>
      <c r="N27" s="78"/>
      <c r="O27" s="79"/>
      <c r="P27" s="78"/>
      <c r="Q27" s="78"/>
      <c r="R27" s="78"/>
      <c r="S27" s="78"/>
      <c r="T27" s="78"/>
      <c r="AA27" s="79"/>
      <c r="AB27" s="79"/>
      <c r="AC27" s="79"/>
      <c r="AD27" s="78"/>
      <c r="AE27" s="78"/>
      <c r="AF27" s="78"/>
      <c r="AG27" s="78"/>
      <c r="AH27" s="78"/>
      <c r="AI27" s="79"/>
    </row>
    <row r="28" spans="1:35" ht="15.75" thickTop="1">
      <c r="A28" s="72"/>
      <c r="H28" s="79" t="s">
        <v>100</v>
      </c>
      <c r="I28" s="79"/>
      <c r="J28" s="79"/>
      <c r="K28" s="78"/>
      <c r="L28" s="78"/>
      <c r="M28" s="78"/>
      <c r="N28" s="78"/>
      <c r="O28" s="79"/>
      <c r="P28" s="78"/>
      <c r="Q28" s="78"/>
      <c r="R28" s="78"/>
      <c r="S28" s="78"/>
      <c r="T28" s="78"/>
      <c r="AA28" s="79"/>
      <c r="AB28" s="79"/>
      <c r="AC28" s="79"/>
      <c r="AD28" s="78"/>
      <c r="AE28" s="78"/>
      <c r="AF28" s="78"/>
      <c r="AG28" s="78"/>
      <c r="AH28" s="78"/>
      <c r="AI28" s="79"/>
    </row>
    <row r="29" spans="1:35" ht="15">
      <c r="A29" s="72"/>
      <c r="H29" s="79" t="s">
        <v>99</v>
      </c>
      <c r="I29" s="79"/>
      <c r="J29" s="79"/>
      <c r="K29" s="78"/>
      <c r="L29" s="78"/>
      <c r="M29" s="78"/>
      <c r="N29" s="78"/>
      <c r="O29" s="79"/>
      <c r="P29" s="78"/>
      <c r="Q29" s="78"/>
      <c r="R29" s="78"/>
      <c r="S29" s="78"/>
      <c r="T29" s="78"/>
      <c r="AA29" s="79"/>
      <c r="AB29" s="79"/>
      <c r="AC29" s="79"/>
      <c r="AD29" s="78"/>
      <c r="AE29" s="78"/>
      <c r="AF29" s="78"/>
      <c r="AG29" s="78"/>
      <c r="AH29" s="78"/>
      <c r="AI29" s="79"/>
    </row>
    <row r="30" spans="1:35" ht="16.5">
      <c r="A30" s="72"/>
      <c r="B30" s="72"/>
      <c r="C30" s="158" t="s">
        <v>107</v>
      </c>
      <c r="D30" s="129"/>
      <c r="E30" s="129"/>
      <c r="H30" s="79"/>
      <c r="I30" s="79"/>
      <c r="J30" s="79"/>
      <c r="K30" s="78"/>
      <c r="L30" s="78"/>
      <c r="M30" s="78"/>
      <c r="N30" s="78"/>
      <c r="O30" s="79"/>
      <c r="P30" s="78"/>
      <c r="Q30" s="78"/>
      <c r="R30" s="78"/>
      <c r="S30" s="78"/>
      <c r="T30" s="78"/>
      <c r="U30" s="79"/>
      <c r="V30" s="79"/>
      <c r="W30" s="78"/>
      <c r="X30" s="78"/>
      <c r="Y30" s="78"/>
      <c r="Z30" s="78"/>
      <c r="AA30" s="78"/>
      <c r="AB30" s="79"/>
      <c r="AC30" s="79"/>
      <c r="AD30" s="78"/>
      <c r="AE30" s="78"/>
      <c r="AF30" s="78"/>
      <c r="AG30" s="78"/>
      <c r="AH30" s="78"/>
      <c r="AI30" s="79"/>
    </row>
    <row r="31" spans="1:35" ht="15.75" thickBot="1">
      <c r="A31" s="69" t="s">
        <v>125</v>
      </c>
      <c r="B31" s="74">
        <f>E4</f>
        <v>1</v>
      </c>
      <c r="C31" s="72"/>
      <c r="D31" s="69" t="s">
        <v>194</v>
      </c>
      <c r="E31" s="74">
        <f>AF57</f>
        <v>0</v>
      </c>
      <c r="F31" s="72"/>
      <c r="G31" s="72" t="s">
        <v>171</v>
      </c>
      <c r="H31" s="72"/>
      <c r="I31" s="72"/>
      <c r="J31" s="75"/>
      <c r="K31" s="78"/>
      <c r="L31" s="78"/>
      <c r="M31" s="78"/>
      <c r="N31" s="72" t="s">
        <v>171</v>
      </c>
      <c r="O31" s="79"/>
      <c r="P31" s="78"/>
      <c r="Q31" s="75"/>
      <c r="R31" s="78"/>
      <c r="S31" s="78"/>
      <c r="T31" s="78"/>
      <c r="U31" s="72" t="s">
        <v>171</v>
      </c>
      <c r="V31" s="79"/>
      <c r="W31" s="78"/>
      <c r="X31" s="75"/>
      <c r="Y31" s="78"/>
      <c r="Z31" s="78"/>
      <c r="AA31" s="78"/>
      <c r="AB31" s="72" t="s">
        <v>171</v>
      </c>
      <c r="AC31" s="79"/>
      <c r="AD31" s="78"/>
      <c r="AE31" s="75"/>
      <c r="AF31" s="78"/>
      <c r="AG31" s="78"/>
      <c r="AH31" s="78"/>
      <c r="AI31" s="79"/>
    </row>
    <row r="32" spans="1:35" ht="16.5" thickBot="1" thickTop="1">
      <c r="A32" s="69" t="s">
        <v>127</v>
      </c>
      <c r="B32" s="74">
        <f>E5</f>
        <v>0</v>
      </c>
      <c r="C32" s="72"/>
      <c r="D32" s="69" t="s">
        <v>195</v>
      </c>
      <c r="E32" s="74">
        <f>AG57</f>
        <v>0</v>
      </c>
      <c r="F32" s="72"/>
      <c r="G32" s="117">
        <v>1</v>
      </c>
      <c r="H32" s="75"/>
      <c r="I32" s="75"/>
      <c r="J32" s="118" t="s">
        <v>172</v>
      </c>
      <c r="K32" s="75"/>
      <c r="L32" s="75"/>
      <c r="M32" s="75"/>
      <c r="N32" s="117">
        <f>G32+1</f>
        <v>2</v>
      </c>
      <c r="O32" s="75"/>
      <c r="P32" s="75"/>
      <c r="Q32" s="118" t="s">
        <v>172</v>
      </c>
      <c r="R32" s="75"/>
      <c r="S32" s="75"/>
      <c r="T32" s="75"/>
      <c r="U32" s="77">
        <f>N32+1</f>
        <v>3</v>
      </c>
      <c r="V32" s="75"/>
      <c r="W32" s="75"/>
      <c r="X32" s="118" t="s">
        <v>172</v>
      </c>
      <c r="Y32" s="75"/>
      <c r="Z32" s="75"/>
      <c r="AA32" s="75"/>
      <c r="AB32" s="77">
        <f>U32+1</f>
        <v>4</v>
      </c>
      <c r="AC32" s="75"/>
      <c r="AD32" s="75"/>
      <c r="AE32" s="118" t="s">
        <v>172</v>
      </c>
      <c r="AF32" s="75"/>
      <c r="AG32" s="75"/>
      <c r="AH32" s="75"/>
      <c r="AI32" s="79"/>
    </row>
    <row r="33" spans="1:35" ht="16.5" thickBot="1" thickTop="1">
      <c r="A33" s="69" t="s">
        <v>196</v>
      </c>
      <c r="B33" s="74">
        <f aca="true" t="shared" si="1" ref="B33:B40">H7</f>
        <v>0</v>
      </c>
      <c r="C33" s="72"/>
      <c r="D33" s="69" t="s">
        <v>197</v>
      </c>
      <c r="E33" s="74">
        <f>K71</f>
        <v>0</v>
      </c>
      <c r="F33" s="72"/>
      <c r="G33" s="119" t="s">
        <v>173</v>
      </c>
      <c r="H33" s="119" t="s">
        <v>172</v>
      </c>
      <c r="I33" s="120" t="s">
        <v>174</v>
      </c>
      <c r="J33" s="121" t="s">
        <v>175</v>
      </c>
      <c r="K33" s="122" t="s">
        <v>176</v>
      </c>
      <c r="L33" s="123" t="s">
        <v>177</v>
      </c>
      <c r="M33" s="124"/>
      <c r="N33" s="119" t="s">
        <v>173</v>
      </c>
      <c r="O33" s="119" t="s">
        <v>172</v>
      </c>
      <c r="P33" s="120" t="s">
        <v>174</v>
      </c>
      <c r="Q33" s="121" t="s">
        <v>175</v>
      </c>
      <c r="R33" s="122" t="s">
        <v>178</v>
      </c>
      <c r="S33" s="123" t="s">
        <v>179</v>
      </c>
      <c r="T33" s="124"/>
      <c r="U33" s="119" t="s">
        <v>173</v>
      </c>
      <c r="V33" s="119" t="s">
        <v>172</v>
      </c>
      <c r="W33" s="120" t="s">
        <v>174</v>
      </c>
      <c r="X33" s="121" t="s">
        <v>175</v>
      </c>
      <c r="Y33" s="122" t="s">
        <v>180</v>
      </c>
      <c r="Z33" s="123" t="s">
        <v>181</v>
      </c>
      <c r="AA33" s="124"/>
      <c r="AB33" s="119" t="s">
        <v>173</v>
      </c>
      <c r="AC33" s="119" t="s">
        <v>172</v>
      </c>
      <c r="AD33" s="120" t="s">
        <v>174</v>
      </c>
      <c r="AE33" s="121" t="s">
        <v>175</v>
      </c>
      <c r="AF33" s="122" t="s">
        <v>182</v>
      </c>
      <c r="AG33" s="123" t="s">
        <v>183</v>
      </c>
      <c r="AH33" s="124"/>
      <c r="AI33" s="79"/>
    </row>
    <row r="34" spans="1:35" ht="16.5" thickBot="1" thickTop="1">
      <c r="A34" s="69" t="s">
        <v>138</v>
      </c>
      <c r="B34" s="74">
        <f t="shared" si="1"/>
        <v>0</v>
      </c>
      <c r="C34" s="72"/>
      <c r="D34" s="69" t="s">
        <v>44</v>
      </c>
      <c r="E34" s="74">
        <f>L71</f>
        <v>0</v>
      </c>
      <c r="F34" s="72"/>
      <c r="G34" s="125" t="str">
        <f>A3</f>
        <v>Name</v>
      </c>
      <c r="H34" s="125"/>
      <c r="I34" s="123"/>
      <c r="J34" s="119"/>
      <c r="K34" s="119" t="s">
        <v>184</v>
      </c>
      <c r="L34" s="119" t="s">
        <v>185</v>
      </c>
      <c r="M34" s="124"/>
      <c r="N34" s="125" t="str">
        <f>G34</f>
        <v>Name</v>
      </c>
      <c r="O34" s="125"/>
      <c r="P34" s="125"/>
      <c r="Q34" s="119"/>
      <c r="R34" s="119" t="s">
        <v>184</v>
      </c>
      <c r="S34" s="119" t="s">
        <v>185</v>
      </c>
      <c r="T34" s="124"/>
      <c r="U34" s="125" t="str">
        <f>N34</f>
        <v>Name</v>
      </c>
      <c r="V34" s="125"/>
      <c r="W34" s="125"/>
      <c r="X34" s="119"/>
      <c r="Y34" s="119" t="s">
        <v>184</v>
      </c>
      <c r="Z34" s="119" t="s">
        <v>185</v>
      </c>
      <c r="AA34" s="124"/>
      <c r="AB34" s="125" t="str">
        <f>U34</f>
        <v>Name</v>
      </c>
      <c r="AC34" s="125"/>
      <c r="AD34" s="125"/>
      <c r="AE34" s="119"/>
      <c r="AF34" s="119" t="s">
        <v>184</v>
      </c>
      <c r="AG34" s="119" t="s">
        <v>185</v>
      </c>
      <c r="AH34" s="124"/>
      <c r="AI34" s="79"/>
    </row>
    <row r="35" spans="1:35" ht="16.5" thickBot="1" thickTop="1">
      <c r="A35" s="69" t="s">
        <v>139</v>
      </c>
      <c r="B35" s="74">
        <f t="shared" si="1"/>
        <v>0</v>
      </c>
      <c r="C35" s="72"/>
      <c r="D35" s="69" t="s">
        <v>45</v>
      </c>
      <c r="E35" s="74">
        <f>R71</f>
        <v>0</v>
      </c>
      <c r="F35" s="72"/>
      <c r="G35" s="119">
        <v>141</v>
      </c>
      <c r="H35" s="119"/>
      <c r="I35" s="119">
        <v>1</v>
      </c>
      <c r="J35" s="119"/>
      <c r="K35" s="119">
        <v>0</v>
      </c>
      <c r="L35" s="119">
        <v>0</v>
      </c>
      <c r="M35" s="124"/>
      <c r="N35" s="119">
        <v>141</v>
      </c>
      <c r="O35" s="119"/>
      <c r="P35" s="119">
        <v>1</v>
      </c>
      <c r="Q35" s="119"/>
      <c r="R35" s="119">
        <v>0</v>
      </c>
      <c r="S35" s="119">
        <v>0</v>
      </c>
      <c r="T35" s="124"/>
      <c r="U35" s="119">
        <v>141</v>
      </c>
      <c r="V35" s="119"/>
      <c r="W35" s="119">
        <v>1</v>
      </c>
      <c r="X35" s="119"/>
      <c r="Y35" s="119">
        <v>0</v>
      </c>
      <c r="Z35" s="119">
        <v>0</v>
      </c>
      <c r="AA35" s="124"/>
      <c r="AB35" s="119">
        <v>141</v>
      </c>
      <c r="AC35" s="119"/>
      <c r="AD35" s="119">
        <v>1</v>
      </c>
      <c r="AE35" s="119"/>
      <c r="AF35" s="119">
        <v>0</v>
      </c>
      <c r="AG35" s="119">
        <v>0</v>
      </c>
      <c r="AH35" s="124"/>
      <c r="AI35" s="79"/>
    </row>
    <row r="36" spans="1:35" ht="16.5" thickBot="1" thickTop="1">
      <c r="A36" s="69" t="s">
        <v>0</v>
      </c>
      <c r="B36" s="74">
        <f t="shared" si="1"/>
        <v>0</v>
      </c>
      <c r="C36" s="72"/>
      <c r="D36" s="69" t="s">
        <v>46</v>
      </c>
      <c r="E36" s="74">
        <f>S71</f>
        <v>0</v>
      </c>
      <c r="F36" s="72"/>
      <c r="G36" s="119">
        <f aca="true" t="shared" si="2" ref="G36:G42">G35+1</f>
        <v>142</v>
      </c>
      <c r="H36" s="119"/>
      <c r="I36" s="119">
        <v>2</v>
      </c>
      <c r="J36" s="119"/>
      <c r="K36" s="119">
        <v>0</v>
      </c>
      <c r="L36" s="119">
        <v>0</v>
      </c>
      <c r="M36" s="124"/>
      <c r="N36" s="119">
        <f aca="true" t="shared" si="3" ref="N36:N42">N35+1</f>
        <v>142</v>
      </c>
      <c r="O36" s="119"/>
      <c r="P36" s="119">
        <v>2</v>
      </c>
      <c r="Q36" s="119"/>
      <c r="R36" s="119">
        <v>0</v>
      </c>
      <c r="S36" s="119">
        <v>0</v>
      </c>
      <c r="T36" s="124"/>
      <c r="U36" s="119">
        <f aca="true" t="shared" si="4" ref="U36:U42">U35+1</f>
        <v>142</v>
      </c>
      <c r="V36" s="119"/>
      <c r="W36" s="119">
        <v>2</v>
      </c>
      <c r="X36" s="119"/>
      <c r="Y36" s="119">
        <v>0</v>
      </c>
      <c r="Z36" s="119">
        <v>0</v>
      </c>
      <c r="AA36" s="124"/>
      <c r="AB36" s="119">
        <f aca="true" t="shared" si="5" ref="AB36:AB42">AB35+1</f>
        <v>142</v>
      </c>
      <c r="AC36" s="119"/>
      <c r="AD36" s="119">
        <v>2</v>
      </c>
      <c r="AE36" s="119"/>
      <c r="AF36" s="119">
        <v>0</v>
      </c>
      <c r="AG36" s="119">
        <v>0</v>
      </c>
      <c r="AH36" s="124"/>
      <c r="AI36" s="79"/>
    </row>
    <row r="37" spans="1:35" ht="16.5" thickBot="1" thickTop="1">
      <c r="A37" s="69" t="s">
        <v>1</v>
      </c>
      <c r="B37" s="74">
        <f t="shared" si="1"/>
        <v>0</v>
      </c>
      <c r="C37" s="72"/>
      <c r="D37" s="69" t="s">
        <v>47</v>
      </c>
      <c r="E37" s="74">
        <f>Y71</f>
        <v>0</v>
      </c>
      <c r="F37" s="72"/>
      <c r="G37" s="126">
        <f t="shared" si="2"/>
        <v>143</v>
      </c>
      <c r="H37" s="126"/>
      <c r="I37" s="126">
        <v>4</v>
      </c>
      <c r="J37" s="126"/>
      <c r="K37" s="119">
        <v>0</v>
      </c>
      <c r="L37" s="119">
        <v>0</v>
      </c>
      <c r="M37" s="124"/>
      <c r="N37" s="119">
        <f t="shared" si="3"/>
        <v>143</v>
      </c>
      <c r="O37" s="119"/>
      <c r="P37" s="119">
        <v>4</v>
      </c>
      <c r="Q37" s="126"/>
      <c r="R37" s="119">
        <v>0</v>
      </c>
      <c r="S37" s="119">
        <v>0</v>
      </c>
      <c r="T37" s="124"/>
      <c r="U37" s="126">
        <f t="shared" si="4"/>
        <v>143</v>
      </c>
      <c r="V37" s="126"/>
      <c r="W37" s="126">
        <v>4</v>
      </c>
      <c r="X37" s="126"/>
      <c r="Y37" s="119">
        <v>0</v>
      </c>
      <c r="Z37" s="126">
        <v>0</v>
      </c>
      <c r="AA37" s="124"/>
      <c r="AB37" s="119">
        <f t="shared" si="5"/>
        <v>143</v>
      </c>
      <c r="AC37" s="119"/>
      <c r="AD37" s="119">
        <v>4</v>
      </c>
      <c r="AE37" s="126"/>
      <c r="AF37" s="119">
        <v>0</v>
      </c>
      <c r="AG37" s="126">
        <v>0</v>
      </c>
      <c r="AH37" s="124"/>
      <c r="AI37" s="79"/>
    </row>
    <row r="38" spans="1:35" ht="16.5" thickBot="1" thickTop="1">
      <c r="A38" s="69" t="s">
        <v>3</v>
      </c>
      <c r="B38" s="74">
        <f t="shared" si="1"/>
        <v>0</v>
      </c>
      <c r="C38" s="72"/>
      <c r="D38" s="69" t="s">
        <v>48</v>
      </c>
      <c r="E38" s="74">
        <f>Z71</f>
        <v>0</v>
      </c>
      <c r="F38" s="72"/>
      <c r="G38" s="126">
        <f t="shared" si="2"/>
        <v>144</v>
      </c>
      <c r="H38" s="126"/>
      <c r="I38" s="126">
        <v>8</v>
      </c>
      <c r="J38" s="126"/>
      <c r="K38" s="119">
        <v>0</v>
      </c>
      <c r="L38" s="119">
        <v>0</v>
      </c>
      <c r="M38" s="124"/>
      <c r="N38" s="119">
        <f t="shared" si="3"/>
        <v>144</v>
      </c>
      <c r="O38" s="119"/>
      <c r="P38" s="119">
        <v>8</v>
      </c>
      <c r="Q38" s="126"/>
      <c r="R38" s="119">
        <v>0</v>
      </c>
      <c r="S38" s="119">
        <v>0</v>
      </c>
      <c r="T38" s="124"/>
      <c r="U38" s="126">
        <f t="shared" si="4"/>
        <v>144</v>
      </c>
      <c r="V38" s="126"/>
      <c r="W38" s="126">
        <v>8</v>
      </c>
      <c r="X38" s="126"/>
      <c r="Y38" s="119">
        <v>0</v>
      </c>
      <c r="Z38" s="126">
        <v>0</v>
      </c>
      <c r="AA38" s="124"/>
      <c r="AB38" s="119">
        <f t="shared" si="5"/>
        <v>144</v>
      </c>
      <c r="AC38" s="119"/>
      <c r="AD38" s="119">
        <v>8</v>
      </c>
      <c r="AE38" s="126"/>
      <c r="AF38" s="119">
        <v>0</v>
      </c>
      <c r="AG38" s="126">
        <v>0</v>
      </c>
      <c r="AH38" s="124"/>
      <c r="AI38" s="79"/>
    </row>
    <row r="39" spans="1:35" ht="16.5" thickBot="1" thickTop="1">
      <c r="A39" s="69" t="s">
        <v>4</v>
      </c>
      <c r="B39" s="74">
        <f t="shared" si="1"/>
        <v>0</v>
      </c>
      <c r="C39" s="72"/>
      <c r="D39" s="69" t="s">
        <v>49</v>
      </c>
      <c r="E39" s="74">
        <f>AF71</f>
        <v>0</v>
      </c>
      <c r="F39" s="72"/>
      <c r="G39" s="119">
        <f t="shared" si="2"/>
        <v>145</v>
      </c>
      <c r="H39" s="119"/>
      <c r="I39" s="119">
        <v>16</v>
      </c>
      <c r="J39" s="119"/>
      <c r="K39" s="119">
        <v>0</v>
      </c>
      <c r="L39" s="119">
        <v>0</v>
      </c>
      <c r="M39" s="124"/>
      <c r="N39" s="119">
        <f t="shared" si="3"/>
        <v>145</v>
      </c>
      <c r="O39" s="119"/>
      <c r="P39" s="119">
        <v>16</v>
      </c>
      <c r="Q39" s="126"/>
      <c r="R39" s="119">
        <v>0</v>
      </c>
      <c r="S39" s="119">
        <v>0</v>
      </c>
      <c r="T39" s="124"/>
      <c r="U39" s="126">
        <f t="shared" si="4"/>
        <v>145</v>
      </c>
      <c r="V39" s="126"/>
      <c r="W39" s="126">
        <v>16</v>
      </c>
      <c r="X39" s="126"/>
      <c r="Y39" s="119">
        <v>0</v>
      </c>
      <c r="Z39" s="126">
        <v>0</v>
      </c>
      <c r="AA39" s="124"/>
      <c r="AB39" s="119">
        <f t="shared" si="5"/>
        <v>145</v>
      </c>
      <c r="AC39" s="119"/>
      <c r="AD39" s="119">
        <v>16</v>
      </c>
      <c r="AE39" s="126"/>
      <c r="AF39" s="119">
        <v>0</v>
      </c>
      <c r="AG39" s="126">
        <v>0</v>
      </c>
      <c r="AH39" s="124"/>
      <c r="AI39" s="79"/>
    </row>
    <row r="40" spans="1:35" ht="16.5" thickBot="1" thickTop="1">
      <c r="A40" s="69" t="s">
        <v>5</v>
      </c>
      <c r="B40" s="74">
        <f t="shared" si="1"/>
        <v>0</v>
      </c>
      <c r="C40" s="72"/>
      <c r="D40" s="69" t="s">
        <v>50</v>
      </c>
      <c r="E40" s="74">
        <f>AG71</f>
        <v>0</v>
      </c>
      <c r="F40" s="72"/>
      <c r="G40" s="119">
        <f t="shared" si="2"/>
        <v>146</v>
      </c>
      <c r="H40" s="119"/>
      <c r="I40" s="119">
        <v>32</v>
      </c>
      <c r="J40" s="119"/>
      <c r="K40" s="119">
        <v>0</v>
      </c>
      <c r="L40" s="119">
        <v>0</v>
      </c>
      <c r="M40" s="124"/>
      <c r="N40" s="119">
        <f t="shared" si="3"/>
        <v>146</v>
      </c>
      <c r="O40" s="119"/>
      <c r="P40" s="119">
        <v>32</v>
      </c>
      <c r="Q40" s="126"/>
      <c r="R40" s="119">
        <v>0</v>
      </c>
      <c r="S40" s="119">
        <v>0</v>
      </c>
      <c r="T40" s="124"/>
      <c r="U40" s="126">
        <f t="shared" si="4"/>
        <v>146</v>
      </c>
      <c r="V40" s="126"/>
      <c r="W40" s="126">
        <v>32</v>
      </c>
      <c r="X40" s="126"/>
      <c r="Y40" s="119">
        <v>0</v>
      </c>
      <c r="Z40" s="126">
        <v>0</v>
      </c>
      <c r="AA40" s="124"/>
      <c r="AB40" s="119">
        <f t="shared" si="5"/>
        <v>146</v>
      </c>
      <c r="AC40" s="119"/>
      <c r="AD40" s="119">
        <v>32</v>
      </c>
      <c r="AE40" s="126"/>
      <c r="AF40" s="119">
        <v>0</v>
      </c>
      <c r="AG40" s="126">
        <v>0</v>
      </c>
      <c r="AH40" s="124"/>
      <c r="AI40" s="79"/>
    </row>
    <row r="41" spans="1:35" ht="16.5" thickBot="1" thickTop="1">
      <c r="A41" s="69" t="s">
        <v>51</v>
      </c>
      <c r="B41" s="74">
        <f>K43</f>
        <v>0</v>
      </c>
      <c r="C41" s="72"/>
      <c r="D41" s="69" t="s">
        <v>52</v>
      </c>
      <c r="E41" s="74">
        <f>K84</f>
        <v>0</v>
      </c>
      <c r="F41" s="72"/>
      <c r="G41" s="119">
        <f t="shared" si="2"/>
        <v>147</v>
      </c>
      <c r="H41" s="119"/>
      <c r="I41" s="119">
        <v>64</v>
      </c>
      <c r="J41" s="119"/>
      <c r="K41" s="119">
        <v>0</v>
      </c>
      <c r="L41" s="119">
        <v>0</v>
      </c>
      <c r="M41" s="124"/>
      <c r="N41" s="119">
        <f t="shared" si="3"/>
        <v>147</v>
      </c>
      <c r="O41" s="119"/>
      <c r="P41" s="119">
        <v>64</v>
      </c>
      <c r="Q41" s="126"/>
      <c r="R41" s="119">
        <v>0</v>
      </c>
      <c r="S41" s="119">
        <v>0</v>
      </c>
      <c r="T41" s="124"/>
      <c r="U41" s="126">
        <f t="shared" si="4"/>
        <v>147</v>
      </c>
      <c r="V41" s="126"/>
      <c r="W41" s="126">
        <v>64</v>
      </c>
      <c r="X41" s="126"/>
      <c r="Y41" s="119">
        <v>0</v>
      </c>
      <c r="Z41" s="126">
        <v>0</v>
      </c>
      <c r="AA41" s="124"/>
      <c r="AB41" s="119">
        <f t="shared" si="5"/>
        <v>147</v>
      </c>
      <c r="AC41" s="119"/>
      <c r="AD41" s="119">
        <v>64</v>
      </c>
      <c r="AE41" s="126"/>
      <c r="AF41" s="119">
        <v>0</v>
      </c>
      <c r="AG41" s="126">
        <v>0</v>
      </c>
      <c r="AH41" s="124"/>
      <c r="AI41" s="79"/>
    </row>
    <row r="42" spans="1:35" ht="16.5" thickBot="1" thickTop="1">
      <c r="A42" s="69" t="s">
        <v>53</v>
      </c>
      <c r="B42" s="74">
        <f>L43</f>
        <v>0</v>
      </c>
      <c r="C42" s="72"/>
      <c r="D42" s="69" t="s">
        <v>54</v>
      </c>
      <c r="E42" s="74">
        <f>L84</f>
        <v>0</v>
      </c>
      <c r="F42" s="72"/>
      <c r="G42" s="119">
        <f t="shared" si="2"/>
        <v>148</v>
      </c>
      <c r="H42" s="119"/>
      <c r="I42" s="119">
        <v>128</v>
      </c>
      <c r="J42" s="119"/>
      <c r="K42" s="119">
        <v>0</v>
      </c>
      <c r="L42" s="119">
        <v>0</v>
      </c>
      <c r="M42" s="124"/>
      <c r="N42" s="119">
        <f t="shared" si="3"/>
        <v>148</v>
      </c>
      <c r="O42" s="119"/>
      <c r="P42" s="119">
        <v>128</v>
      </c>
      <c r="Q42" s="126"/>
      <c r="R42" s="119">
        <v>0</v>
      </c>
      <c r="S42" s="119">
        <v>0</v>
      </c>
      <c r="T42" s="124"/>
      <c r="U42" s="126">
        <f t="shared" si="4"/>
        <v>148</v>
      </c>
      <c r="V42" s="126"/>
      <c r="W42" s="126">
        <v>128</v>
      </c>
      <c r="X42" s="126"/>
      <c r="Y42" s="119">
        <v>0</v>
      </c>
      <c r="Z42" s="126">
        <v>0</v>
      </c>
      <c r="AA42" s="124"/>
      <c r="AB42" s="119">
        <f t="shared" si="5"/>
        <v>148</v>
      </c>
      <c r="AC42" s="119"/>
      <c r="AD42" s="119">
        <v>128</v>
      </c>
      <c r="AE42" s="126"/>
      <c r="AF42" s="126">
        <v>0</v>
      </c>
      <c r="AG42" s="126">
        <v>0</v>
      </c>
      <c r="AH42" s="124"/>
      <c r="AI42" s="79"/>
    </row>
    <row r="43" spans="1:35" ht="16.5" thickBot="1" thickTop="1">
      <c r="A43" s="69" t="s">
        <v>55</v>
      </c>
      <c r="B43" s="74">
        <f>R43</f>
        <v>0</v>
      </c>
      <c r="C43" s="72"/>
      <c r="D43" s="69" t="s">
        <v>56</v>
      </c>
      <c r="E43" s="74">
        <f>R84</f>
        <v>0</v>
      </c>
      <c r="F43" s="72"/>
      <c r="G43" s="119"/>
      <c r="H43" s="119"/>
      <c r="I43" s="119"/>
      <c r="J43" s="119"/>
      <c r="K43" s="127">
        <f>SUM(K35:K42)</f>
        <v>0</v>
      </c>
      <c r="L43" s="127">
        <f>SUM(L35:L42)</f>
        <v>0</v>
      </c>
      <c r="M43" s="124"/>
      <c r="N43" s="119"/>
      <c r="O43" s="119"/>
      <c r="P43" s="119"/>
      <c r="Q43" s="126"/>
      <c r="R43" s="128">
        <f>SUM(R35:R42)</f>
        <v>0</v>
      </c>
      <c r="S43" s="128">
        <f>SUM(S35:S42)</f>
        <v>0</v>
      </c>
      <c r="T43" s="124"/>
      <c r="U43" s="126"/>
      <c r="V43" s="126"/>
      <c r="W43" s="126"/>
      <c r="X43" s="126"/>
      <c r="Y43" s="128">
        <f>SUM(Y35:Y42)</f>
        <v>0</v>
      </c>
      <c r="Z43" s="128">
        <f>SUM(Z35:Z42)</f>
        <v>0</v>
      </c>
      <c r="AA43" s="124"/>
      <c r="AB43" s="119"/>
      <c r="AC43" s="119"/>
      <c r="AD43" s="119"/>
      <c r="AE43" s="126"/>
      <c r="AF43" s="128">
        <f>SUM(AF35:AF42)</f>
        <v>0</v>
      </c>
      <c r="AG43" s="128">
        <f>SUM(AG35:AG42)</f>
        <v>0</v>
      </c>
      <c r="AH43" s="124"/>
      <c r="AI43" s="79"/>
    </row>
    <row r="44" spans="1:35" ht="15.75" thickTop="1">
      <c r="A44" s="69" t="s">
        <v>57</v>
      </c>
      <c r="B44" s="74">
        <f>S43</f>
        <v>0</v>
      </c>
      <c r="C44" s="72"/>
      <c r="D44" s="69" t="s">
        <v>58</v>
      </c>
      <c r="E44" s="74">
        <f>S84</f>
        <v>0</v>
      </c>
      <c r="F44" s="72"/>
      <c r="G44" s="72"/>
      <c r="H44" s="72"/>
      <c r="I44" s="72"/>
      <c r="J44" s="75"/>
      <c r="K44" s="78"/>
      <c r="L44" s="78"/>
      <c r="M44" s="78"/>
      <c r="N44" s="72"/>
      <c r="O44" s="79"/>
      <c r="P44" s="78"/>
      <c r="Q44" s="75"/>
      <c r="R44" s="78"/>
      <c r="S44" s="78"/>
      <c r="T44" s="78"/>
      <c r="U44" s="72"/>
      <c r="V44" s="79"/>
      <c r="W44" s="78"/>
      <c r="X44" s="75"/>
      <c r="Y44" s="78"/>
      <c r="Z44" s="78"/>
      <c r="AA44" s="78"/>
      <c r="AB44" s="72"/>
      <c r="AC44" s="79"/>
      <c r="AD44" s="78"/>
      <c r="AE44" s="75"/>
      <c r="AF44" s="78"/>
      <c r="AG44" s="78"/>
      <c r="AH44" s="78"/>
      <c r="AI44" s="79"/>
    </row>
    <row r="45" spans="1:35" ht="15.75" thickBot="1">
      <c r="A45" s="69" t="s">
        <v>59</v>
      </c>
      <c r="B45" s="74">
        <f>Y43</f>
        <v>0</v>
      </c>
      <c r="C45" s="72"/>
      <c r="D45" s="69" t="s">
        <v>60</v>
      </c>
      <c r="E45" s="74">
        <f>Y84</f>
        <v>0</v>
      </c>
      <c r="F45" s="72"/>
      <c r="G45" s="72"/>
      <c r="H45" s="72"/>
      <c r="I45" s="72"/>
      <c r="J45" s="75"/>
      <c r="K45" s="78"/>
      <c r="L45" s="78"/>
      <c r="M45" s="78"/>
      <c r="N45" s="72"/>
      <c r="O45" s="79"/>
      <c r="P45" s="78"/>
      <c r="Q45" s="75"/>
      <c r="R45" s="78"/>
      <c r="S45" s="78"/>
      <c r="T45" s="78"/>
      <c r="U45" s="72"/>
      <c r="V45" s="79"/>
      <c r="W45" s="78"/>
      <c r="X45" s="75"/>
      <c r="Y45" s="78"/>
      <c r="Z45" s="78"/>
      <c r="AA45" s="78"/>
      <c r="AB45" s="72"/>
      <c r="AC45" s="79"/>
      <c r="AD45" s="78"/>
      <c r="AE45" s="75"/>
      <c r="AF45" s="78"/>
      <c r="AG45" s="78"/>
      <c r="AH45" s="78"/>
      <c r="AI45" s="79"/>
    </row>
    <row r="46" spans="1:35" ht="16.5" thickBot="1" thickTop="1">
      <c r="A46" s="69" t="s">
        <v>61</v>
      </c>
      <c r="B46" s="74">
        <f>Z43</f>
        <v>0</v>
      </c>
      <c r="C46" s="72"/>
      <c r="D46" s="69" t="s">
        <v>62</v>
      </c>
      <c r="E46" s="74">
        <f>Z84</f>
        <v>0</v>
      </c>
      <c r="F46" s="72"/>
      <c r="G46" s="117">
        <v>5</v>
      </c>
      <c r="H46" s="75"/>
      <c r="I46" s="75"/>
      <c r="J46" s="118" t="s">
        <v>172</v>
      </c>
      <c r="K46" s="75"/>
      <c r="L46" s="75"/>
      <c r="M46" s="75"/>
      <c r="N46" s="117">
        <f>G46+1</f>
        <v>6</v>
      </c>
      <c r="O46" s="75"/>
      <c r="P46" s="75"/>
      <c r="Q46" s="118" t="s">
        <v>172</v>
      </c>
      <c r="R46" s="75"/>
      <c r="S46" s="75"/>
      <c r="T46" s="75"/>
      <c r="U46" s="77">
        <f>N46+1</f>
        <v>7</v>
      </c>
      <c r="V46" s="75"/>
      <c r="W46" s="75"/>
      <c r="X46" s="118" t="s">
        <v>172</v>
      </c>
      <c r="Y46" s="75"/>
      <c r="Z46" s="75"/>
      <c r="AA46" s="75"/>
      <c r="AB46" s="77">
        <f>U46+1</f>
        <v>8</v>
      </c>
      <c r="AC46" s="75"/>
      <c r="AD46" s="75"/>
      <c r="AE46" s="118" t="s">
        <v>172</v>
      </c>
      <c r="AF46" s="75"/>
      <c r="AG46" s="75"/>
      <c r="AH46" s="75"/>
      <c r="AI46" s="79"/>
    </row>
    <row r="47" spans="1:35" ht="16.5" thickBot="1" thickTop="1">
      <c r="A47" s="69" t="s">
        <v>71</v>
      </c>
      <c r="B47" s="74">
        <f>AF43</f>
        <v>0</v>
      </c>
      <c r="C47" s="72"/>
      <c r="D47" s="69" t="s">
        <v>101</v>
      </c>
      <c r="E47" s="74">
        <f>AF84</f>
        <v>0</v>
      </c>
      <c r="F47" s="72"/>
      <c r="G47" s="119" t="s">
        <v>173</v>
      </c>
      <c r="H47" s="119" t="s">
        <v>172</v>
      </c>
      <c r="I47" s="120" t="s">
        <v>174</v>
      </c>
      <c r="J47" s="121" t="str">
        <f>K8</f>
        <v>1R</v>
      </c>
      <c r="K47" s="122" t="s">
        <v>186</v>
      </c>
      <c r="L47" s="123" t="s">
        <v>187</v>
      </c>
      <c r="M47" s="124"/>
      <c r="N47" s="119" t="s">
        <v>173</v>
      </c>
      <c r="O47" s="119" t="s">
        <v>172</v>
      </c>
      <c r="P47" s="120" t="s">
        <v>174</v>
      </c>
      <c r="Q47" s="121" t="str">
        <f>L8</f>
        <v>1N</v>
      </c>
      <c r="R47" s="122" t="s">
        <v>188</v>
      </c>
      <c r="S47" s="123" t="s">
        <v>189</v>
      </c>
      <c r="T47" s="124"/>
      <c r="U47" s="119" t="s">
        <v>173</v>
      </c>
      <c r="V47" s="119" t="s">
        <v>172</v>
      </c>
      <c r="W47" s="120" t="s">
        <v>174</v>
      </c>
      <c r="X47" s="121" t="str">
        <f>M8</f>
        <v>2R</v>
      </c>
      <c r="Y47" s="122" t="s">
        <v>190</v>
      </c>
      <c r="Z47" s="123" t="s">
        <v>191</v>
      </c>
      <c r="AA47" s="124"/>
      <c r="AB47" s="119" t="s">
        <v>173</v>
      </c>
      <c r="AC47" s="119" t="s">
        <v>172</v>
      </c>
      <c r="AD47" s="120" t="s">
        <v>174</v>
      </c>
      <c r="AE47" s="121" t="str">
        <f>N8</f>
        <v>2N</v>
      </c>
      <c r="AF47" s="122" t="s">
        <v>192</v>
      </c>
      <c r="AG47" s="123" t="s">
        <v>193</v>
      </c>
      <c r="AH47" s="124"/>
      <c r="AI47" s="79"/>
    </row>
    <row r="48" spans="1:35" ht="16.5" thickBot="1" thickTop="1">
      <c r="A48" s="69" t="s">
        <v>72</v>
      </c>
      <c r="B48" s="74">
        <f>AG43</f>
        <v>0</v>
      </c>
      <c r="C48" s="72"/>
      <c r="D48" s="69" t="s">
        <v>102</v>
      </c>
      <c r="E48" s="74">
        <f>AG84</f>
        <v>0</v>
      </c>
      <c r="F48" s="72"/>
      <c r="G48" s="125" t="str">
        <f>A4</f>
        <v>Name</v>
      </c>
      <c r="H48" s="125"/>
      <c r="I48" s="123"/>
      <c r="J48" s="119"/>
      <c r="K48" s="119" t="s">
        <v>184</v>
      </c>
      <c r="L48" s="119" t="s">
        <v>185</v>
      </c>
      <c r="M48" s="124"/>
      <c r="N48" s="125" t="str">
        <f>G48</f>
        <v>Name</v>
      </c>
      <c r="O48" s="125"/>
      <c r="P48" s="125"/>
      <c r="Q48" s="119"/>
      <c r="R48" s="119" t="s">
        <v>184</v>
      </c>
      <c r="S48" s="119" t="s">
        <v>185</v>
      </c>
      <c r="T48" s="124"/>
      <c r="U48" s="125" t="str">
        <f>N48</f>
        <v>Name</v>
      </c>
      <c r="V48" s="125"/>
      <c r="W48" s="125"/>
      <c r="X48" s="119"/>
      <c r="Y48" s="119" t="s">
        <v>184</v>
      </c>
      <c r="Z48" s="119" t="s">
        <v>185</v>
      </c>
      <c r="AA48" s="124"/>
      <c r="AB48" s="125" t="str">
        <f>U48</f>
        <v>Name</v>
      </c>
      <c r="AC48" s="125"/>
      <c r="AD48" s="125"/>
      <c r="AE48" s="119"/>
      <c r="AF48" s="119" t="s">
        <v>184</v>
      </c>
      <c r="AG48" s="119" t="s">
        <v>185</v>
      </c>
      <c r="AH48" s="124"/>
      <c r="AI48" s="79"/>
    </row>
    <row r="49" spans="1:35" ht="16.5" thickBot="1" thickTop="1">
      <c r="A49" s="69" t="s">
        <v>136</v>
      </c>
      <c r="B49" s="74">
        <f>J7</f>
        <v>1</v>
      </c>
      <c r="C49" s="72"/>
      <c r="D49" s="69" t="s">
        <v>73</v>
      </c>
      <c r="E49" s="74">
        <f>K97</f>
        <v>0</v>
      </c>
      <c r="F49" s="72"/>
      <c r="G49" s="119">
        <v>141</v>
      </c>
      <c r="H49" s="119"/>
      <c r="I49" s="119">
        <v>1</v>
      </c>
      <c r="J49" s="119"/>
      <c r="K49" s="119">
        <v>0</v>
      </c>
      <c r="L49" s="119">
        <v>0</v>
      </c>
      <c r="M49" s="124"/>
      <c r="N49" s="119">
        <v>141</v>
      </c>
      <c r="O49" s="119"/>
      <c r="P49" s="119">
        <v>1</v>
      </c>
      <c r="Q49" s="119"/>
      <c r="R49" s="119">
        <v>0</v>
      </c>
      <c r="S49" s="119">
        <v>0</v>
      </c>
      <c r="T49" s="124"/>
      <c r="U49" s="119">
        <v>141</v>
      </c>
      <c r="V49" s="119"/>
      <c r="W49" s="119">
        <v>1</v>
      </c>
      <c r="X49" s="119"/>
      <c r="Y49" s="119">
        <v>0</v>
      </c>
      <c r="Z49" s="119">
        <v>0</v>
      </c>
      <c r="AA49" s="124"/>
      <c r="AB49" s="119">
        <v>141</v>
      </c>
      <c r="AC49" s="119"/>
      <c r="AD49" s="119">
        <v>1</v>
      </c>
      <c r="AE49" s="119"/>
      <c r="AF49" s="119">
        <v>0</v>
      </c>
      <c r="AG49" s="119">
        <v>0</v>
      </c>
      <c r="AH49" s="124"/>
      <c r="AI49" s="75"/>
    </row>
    <row r="50" spans="1:35" ht="16.5" thickBot="1" thickTop="1">
      <c r="A50" s="69" t="s">
        <v>2</v>
      </c>
      <c r="B50" s="74">
        <f>J11</f>
        <v>0</v>
      </c>
      <c r="C50" s="72"/>
      <c r="D50" s="69" t="s">
        <v>74</v>
      </c>
      <c r="E50" s="74">
        <f>L97</f>
        <v>0</v>
      </c>
      <c r="F50" s="72"/>
      <c r="G50" s="119">
        <f aca="true" t="shared" si="6" ref="G50:G56">G49+1</f>
        <v>142</v>
      </c>
      <c r="H50" s="119"/>
      <c r="I50" s="119">
        <v>2</v>
      </c>
      <c r="J50" s="119"/>
      <c r="K50" s="119">
        <v>0</v>
      </c>
      <c r="L50" s="119">
        <v>0</v>
      </c>
      <c r="M50" s="124"/>
      <c r="N50" s="119">
        <f aca="true" t="shared" si="7" ref="N50:N56">N49+1</f>
        <v>142</v>
      </c>
      <c r="O50" s="119"/>
      <c r="P50" s="119">
        <v>2</v>
      </c>
      <c r="Q50" s="119"/>
      <c r="R50" s="119">
        <v>0</v>
      </c>
      <c r="S50" s="119">
        <v>0</v>
      </c>
      <c r="T50" s="124"/>
      <c r="U50" s="119">
        <f aca="true" t="shared" si="8" ref="U50:U56">U49+1</f>
        <v>142</v>
      </c>
      <c r="V50" s="119"/>
      <c r="W50" s="119">
        <v>2</v>
      </c>
      <c r="X50" s="119"/>
      <c r="Y50" s="119">
        <v>0</v>
      </c>
      <c r="Z50" s="119">
        <v>0</v>
      </c>
      <c r="AA50" s="124"/>
      <c r="AB50" s="119">
        <f aca="true" t="shared" si="9" ref="AB50:AB56">AB49+1</f>
        <v>142</v>
      </c>
      <c r="AC50" s="119"/>
      <c r="AD50" s="119">
        <v>2</v>
      </c>
      <c r="AE50" s="119"/>
      <c r="AF50" s="119">
        <v>0</v>
      </c>
      <c r="AG50" s="119">
        <v>0</v>
      </c>
      <c r="AH50" s="124"/>
      <c r="AI50" s="75"/>
    </row>
    <row r="51" spans="1:35" ht="16.5" thickBot="1" thickTop="1">
      <c r="A51" s="69" t="s">
        <v>75</v>
      </c>
      <c r="B51" s="74">
        <f>K57</f>
        <v>0</v>
      </c>
      <c r="C51" s="72"/>
      <c r="D51" s="69" t="s">
        <v>76</v>
      </c>
      <c r="E51" s="74">
        <f>R97</f>
        <v>0</v>
      </c>
      <c r="F51" s="72"/>
      <c r="G51" s="126">
        <f t="shared" si="6"/>
        <v>143</v>
      </c>
      <c r="H51" s="126"/>
      <c r="I51" s="126">
        <v>4</v>
      </c>
      <c r="J51" s="126"/>
      <c r="K51" s="119">
        <v>0</v>
      </c>
      <c r="L51" s="119">
        <v>0</v>
      </c>
      <c r="M51" s="124"/>
      <c r="N51" s="119">
        <f t="shared" si="7"/>
        <v>143</v>
      </c>
      <c r="O51" s="119"/>
      <c r="P51" s="119">
        <v>4</v>
      </c>
      <c r="Q51" s="126"/>
      <c r="R51" s="119">
        <v>0</v>
      </c>
      <c r="S51" s="119">
        <v>0</v>
      </c>
      <c r="T51" s="124"/>
      <c r="U51" s="126">
        <f t="shared" si="8"/>
        <v>143</v>
      </c>
      <c r="V51" s="126"/>
      <c r="W51" s="126">
        <v>4</v>
      </c>
      <c r="X51" s="126"/>
      <c r="Y51" s="119">
        <v>0</v>
      </c>
      <c r="Z51" s="119">
        <v>0</v>
      </c>
      <c r="AA51" s="124"/>
      <c r="AB51" s="119">
        <f t="shared" si="9"/>
        <v>143</v>
      </c>
      <c r="AC51" s="119"/>
      <c r="AD51" s="119">
        <v>4</v>
      </c>
      <c r="AE51" s="126"/>
      <c r="AF51" s="119">
        <v>0</v>
      </c>
      <c r="AG51" s="119">
        <v>0</v>
      </c>
      <c r="AH51" s="124"/>
      <c r="AI51" s="75"/>
    </row>
    <row r="52" spans="1:35" ht="16.5" thickBot="1" thickTop="1">
      <c r="A52" s="69" t="s">
        <v>77</v>
      </c>
      <c r="B52" s="74">
        <f>L57</f>
        <v>0</v>
      </c>
      <c r="C52" s="72"/>
      <c r="D52" s="69" t="s">
        <v>103</v>
      </c>
      <c r="E52" s="74">
        <f>S97</f>
        <v>0</v>
      </c>
      <c r="F52" s="72"/>
      <c r="G52" s="126">
        <f t="shared" si="6"/>
        <v>144</v>
      </c>
      <c r="H52" s="126"/>
      <c r="I52" s="126">
        <v>8</v>
      </c>
      <c r="J52" s="126"/>
      <c r="K52" s="119">
        <v>0</v>
      </c>
      <c r="L52" s="119">
        <v>0</v>
      </c>
      <c r="M52" s="124"/>
      <c r="N52" s="119">
        <f t="shared" si="7"/>
        <v>144</v>
      </c>
      <c r="O52" s="119"/>
      <c r="P52" s="119">
        <v>8</v>
      </c>
      <c r="Q52" s="126"/>
      <c r="R52" s="119">
        <v>0</v>
      </c>
      <c r="S52" s="119">
        <v>0</v>
      </c>
      <c r="T52" s="124"/>
      <c r="U52" s="126">
        <f t="shared" si="8"/>
        <v>144</v>
      </c>
      <c r="V52" s="126"/>
      <c r="W52" s="126">
        <v>8</v>
      </c>
      <c r="X52" s="126"/>
      <c r="Y52" s="119">
        <v>0</v>
      </c>
      <c r="Z52" s="119">
        <v>0</v>
      </c>
      <c r="AA52" s="124"/>
      <c r="AB52" s="119">
        <f t="shared" si="9"/>
        <v>144</v>
      </c>
      <c r="AC52" s="119"/>
      <c r="AD52" s="119">
        <v>8</v>
      </c>
      <c r="AE52" s="126"/>
      <c r="AF52" s="119">
        <v>0</v>
      </c>
      <c r="AG52" s="119">
        <v>0</v>
      </c>
      <c r="AH52" s="124"/>
      <c r="AI52" s="75"/>
    </row>
    <row r="53" spans="1:35" ht="16.5" thickBot="1" thickTop="1">
      <c r="A53" s="69" t="s">
        <v>78</v>
      </c>
      <c r="B53" s="74">
        <f>R57</f>
        <v>0</v>
      </c>
      <c r="C53" s="75"/>
      <c r="D53" s="69" t="s">
        <v>79</v>
      </c>
      <c r="E53" s="74">
        <f>Y97</f>
        <v>0</v>
      </c>
      <c r="F53" s="72"/>
      <c r="G53" s="119">
        <f t="shared" si="6"/>
        <v>145</v>
      </c>
      <c r="H53" s="119"/>
      <c r="I53" s="119">
        <v>16</v>
      </c>
      <c r="J53" s="119"/>
      <c r="K53" s="119">
        <v>0</v>
      </c>
      <c r="L53" s="119">
        <v>0</v>
      </c>
      <c r="M53" s="124"/>
      <c r="N53" s="119">
        <f t="shared" si="7"/>
        <v>145</v>
      </c>
      <c r="O53" s="119"/>
      <c r="P53" s="119">
        <v>16</v>
      </c>
      <c r="Q53" s="126"/>
      <c r="R53" s="119">
        <v>0</v>
      </c>
      <c r="S53" s="119">
        <v>0</v>
      </c>
      <c r="T53" s="124"/>
      <c r="U53" s="126">
        <f t="shared" si="8"/>
        <v>145</v>
      </c>
      <c r="V53" s="126"/>
      <c r="W53" s="126">
        <v>16</v>
      </c>
      <c r="X53" s="126"/>
      <c r="Y53" s="119">
        <v>0</v>
      </c>
      <c r="Z53" s="119">
        <v>0</v>
      </c>
      <c r="AA53" s="124"/>
      <c r="AB53" s="119">
        <f t="shared" si="9"/>
        <v>145</v>
      </c>
      <c r="AC53" s="119"/>
      <c r="AD53" s="119">
        <v>16</v>
      </c>
      <c r="AE53" s="126"/>
      <c r="AF53" s="119">
        <v>0</v>
      </c>
      <c r="AG53" s="119">
        <v>0</v>
      </c>
      <c r="AH53" s="124"/>
      <c r="AI53" s="75"/>
    </row>
    <row r="54" spans="1:35" ht="16.5" thickBot="1" thickTop="1">
      <c r="A54" s="69" t="s">
        <v>80</v>
      </c>
      <c r="B54" s="74">
        <f>S57</f>
        <v>0</v>
      </c>
      <c r="C54" s="75"/>
      <c r="D54" s="69" t="s">
        <v>81</v>
      </c>
      <c r="E54" s="74">
        <f>Z97</f>
        <v>0</v>
      </c>
      <c r="F54" s="72"/>
      <c r="G54" s="119">
        <f t="shared" si="6"/>
        <v>146</v>
      </c>
      <c r="H54" s="119"/>
      <c r="I54" s="119">
        <v>32</v>
      </c>
      <c r="J54" s="119"/>
      <c r="K54" s="119">
        <v>0</v>
      </c>
      <c r="L54" s="119">
        <v>0</v>
      </c>
      <c r="M54" s="124"/>
      <c r="N54" s="119">
        <f t="shared" si="7"/>
        <v>146</v>
      </c>
      <c r="O54" s="119"/>
      <c r="P54" s="119">
        <v>32</v>
      </c>
      <c r="Q54" s="126"/>
      <c r="R54" s="119">
        <v>0</v>
      </c>
      <c r="S54" s="119">
        <v>0</v>
      </c>
      <c r="T54" s="124"/>
      <c r="U54" s="126">
        <f t="shared" si="8"/>
        <v>146</v>
      </c>
      <c r="V54" s="126"/>
      <c r="W54" s="126">
        <v>32</v>
      </c>
      <c r="X54" s="126"/>
      <c r="Y54" s="119">
        <v>0</v>
      </c>
      <c r="Z54" s="119">
        <v>0</v>
      </c>
      <c r="AA54" s="124"/>
      <c r="AB54" s="119">
        <f t="shared" si="9"/>
        <v>146</v>
      </c>
      <c r="AC54" s="119"/>
      <c r="AD54" s="119">
        <v>32</v>
      </c>
      <c r="AE54" s="126"/>
      <c r="AF54" s="119">
        <v>0</v>
      </c>
      <c r="AG54" s="119">
        <v>0</v>
      </c>
      <c r="AH54" s="124"/>
      <c r="AI54" s="75"/>
    </row>
    <row r="55" spans="1:35" ht="16.5" thickBot="1" thickTop="1">
      <c r="A55" s="69" t="s">
        <v>82</v>
      </c>
      <c r="B55" s="74">
        <f>Y57</f>
        <v>0</v>
      </c>
      <c r="C55" s="75"/>
      <c r="D55" s="69" t="s">
        <v>83</v>
      </c>
      <c r="E55" s="74">
        <f>AF97</f>
        <v>0</v>
      </c>
      <c r="F55" s="72"/>
      <c r="G55" s="119">
        <f t="shared" si="6"/>
        <v>147</v>
      </c>
      <c r="H55" s="119"/>
      <c r="I55" s="119">
        <v>64</v>
      </c>
      <c r="J55" s="119"/>
      <c r="K55" s="119">
        <v>0</v>
      </c>
      <c r="L55" s="119">
        <v>0</v>
      </c>
      <c r="M55" s="124"/>
      <c r="N55" s="119">
        <f t="shared" si="7"/>
        <v>147</v>
      </c>
      <c r="O55" s="119"/>
      <c r="P55" s="119">
        <v>64</v>
      </c>
      <c r="Q55" s="126"/>
      <c r="R55" s="119">
        <v>0</v>
      </c>
      <c r="S55" s="119">
        <v>0</v>
      </c>
      <c r="T55" s="124"/>
      <c r="U55" s="126">
        <f t="shared" si="8"/>
        <v>147</v>
      </c>
      <c r="V55" s="126"/>
      <c r="W55" s="126">
        <v>64</v>
      </c>
      <c r="X55" s="126"/>
      <c r="Y55" s="119">
        <v>0</v>
      </c>
      <c r="Z55" s="119">
        <v>0</v>
      </c>
      <c r="AA55" s="124"/>
      <c r="AB55" s="119">
        <f t="shared" si="9"/>
        <v>147</v>
      </c>
      <c r="AC55" s="119"/>
      <c r="AD55" s="119">
        <v>64</v>
      </c>
      <c r="AE55" s="126"/>
      <c r="AF55" s="119">
        <v>0</v>
      </c>
      <c r="AG55" s="119">
        <v>0</v>
      </c>
      <c r="AH55" s="124"/>
      <c r="AI55" s="75"/>
    </row>
    <row r="56" spans="1:35" ht="16.5" thickBot="1" thickTop="1">
      <c r="A56" s="69" t="s">
        <v>84</v>
      </c>
      <c r="B56" s="74">
        <f>Z57</f>
        <v>0</v>
      </c>
      <c r="C56" s="75"/>
      <c r="D56" s="69" t="s">
        <v>85</v>
      </c>
      <c r="E56" s="74">
        <f>AG97</f>
        <v>0</v>
      </c>
      <c r="F56" s="72"/>
      <c r="G56" s="119">
        <f t="shared" si="6"/>
        <v>148</v>
      </c>
      <c r="H56" s="119"/>
      <c r="I56" s="119">
        <v>128</v>
      </c>
      <c r="J56" s="119"/>
      <c r="K56" s="119">
        <v>0</v>
      </c>
      <c r="L56" s="119">
        <v>0</v>
      </c>
      <c r="M56" s="124"/>
      <c r="N56" s="119">
        <f t="shared" si="7"/>
        <v>148</v>
      </c>
      <c r="O56" s="119"/>
      <c r="P56" s="119">
        <v>128</v>
      </c>
      <c r="Q56" s="126"/>
      <c r="R56" s="119">
        <v>0</v>
      </c>
      <c r="S56" s="119">
        <v>0</v>
      </c>
      <c r="T56" s="124"/>
      <c r="U56" s="126">
        <f t="shared" si="8"/>
        <v>148</v>
      </c>
      <c r="V56" s="126"/>
      <c r="W56" s="126">
        <v>128</v>
      </c>
      <c r="X56" s="126"/>
      <c r="Y56" s="119">
        <v>0</v>
      </c>
      <c r="Z56" s="119">
        <v>0</v>
      </c>
      <c r="AA56" s="124"/>
      <c r="AB56" s="119">
        <f t="shared" si="9"/>
        <v>148</v>
      </c>
      <c r="AC56" s="119"/>
      <c r="AD56" s="119">
        <v>128</v>
      </c>
      <c r="AE56" s="126"/>
      <c r="AF56" s="119">
        <v>0</v>
      </c>
      <c r="AG56" s="119">
        <v>0</v>
      </c>
      <c r="AH56" s="124"/>
      <c r="AI56" s="75"/>
    </row>
    <row r="57" spans="1:35" ht="16.5" thickBot="1" thickTop="1">
      <c r="A57" s="75"/>
      <c r="B57" s="75"/>
      <c r="C57" s="75"/>
      <c r="D57" s="75"/>
      <c r="E57" s="103"/>
      <c r="F57" s="72"/>
      <c r="G57" s="119"/>
      <c r="H57" s="119"/>
      <c r="I57" s="119"/>
      <c r="J57" s="119"/>
      <c r="K57" s="127">
        <f>SUM(K49:K56)</f>
        <v>0</v>
      </c>
      <c r="L57" s="127">
        <f>SUM(L49:L56)</f>
        <v>0</v>
      </c>
      <c r="M57" s="124"/>
      <c r="N57" s="119"/>
      <c r="O57" s="119"/>
      <c r="P57" s="119"/>
      <c r="Q57" s="126"/>
      <c r="R57" s="128">
        <f>SUM(R49:R56)</f>
        <v>0</v>
      </c>
      <c r="S57" s="128">
        <f>SUM(S49:S56)</f>
        <v>0</v>
      </c>
      <c r="T57" s="124"/>
      <c r="U57" s="126"/>
      <c r="V57" s="126"/>
      <c r="W57" s="126"/>
      <c r="X57" s="126"/>
      <c r="Y57" s="128">
        <f>SUM(Y49:Y56)</f>
        <v>0</v>
      </c>
      <c r="Z57" s="128">
        <f>SUM(Z49:Z56)</f>
        <v>0</v>
      </c>
      <c r="AA57" s="124"/>
      <c r="AB57" s="119"/>
      <c r="AC57" s="119"/>
      <c r="AD57" s="119"/>
      <c r="AE57" s="126"/>
      <c r="AF57" s="128">
        <f>SUM(AF49:AF56)</f>
        <v>0</v>
      </c>
      <c r="AG57" s="128">
        <f>SUM(AG49:AG56)</f>
        <v>0</v>
      </c>
      <c r="AH57" s="124"/>
      <c r="AI57" s="75"/>
    </row>
    <row r="58" spans="6:35" ht="15.75" thickTop="1">
      <c r="F58" s="72"/>
      <c r="G58" s="130"/>
      <c r="H58" s="130"/>
      <c r="I58" s="130"/>
      <c r="J58" s="130"/>
      <c r="K58" s="131"/>
      <c r="L58" s="131"/>
      <c r="M58" s="132"/>
      <c r="N58" s="130"/>
      <c r="O58" s="130"/>
      <c r="P58" s="130"/>
      <c r="Q58" s="78"/>
      <c r="R58" s="79"/>
      <c r="S58" s="79"/>
      <c r="T58" s="132"/>
      <c r="U58" s="78"/>
      <c r="V58" s="78"/>
      <c r="W58" s="78"/>
      <c r="X58" s="78"/>
      <c r="Y58" s="79"/>
      <c r="Z58" s="79"/>
      <c r="AA58" s="132"/>
      <c r="AB58" s="130"/>
      <c r="AC58" s="130"/>
      <c r="AD58" s="130"/>
      <c r="AE58" s="78"/>
      <c r="AF58" s="79"/>
      <c r="AG58" s="79"/>
      <c r="AH58" s="132"/>
      <c r="AI58" s="75"/>
    </row>
    <row r="59" spans="6:35" ht="15.75" thickBot="1">
      <c r="F59" s="72"/>
      <c r="G59" s="130"/>
      <c r="H59" s="130"/>
      <c r="I59" s="130"/>
      <c r="J59" s="130"/>
      <c r="K59" s="131"/>
      <c r="L59" s="131"/>
      <c r="M59" s="132"/>
      <c r="N59" s="130"/>
      <c r="O59" s="130"/>
      <c r="P59" s="130"/>
      <c r="Q59" s="78"/>
      <c r="R59" s="79"/>
      <c r="S59" s="79"/>
      <c r="T59" s="132"/>
      <c r="U59" s="78"/>
      <c r="V59" s="78"/>
      <c r="W59" s="78"/>
      <c r="X59" s="78"/>
      <c r="Y59" s="79"/>
      <c r="Z59" s="79"/>
      <c r="AA59" s="132"/>
      <c r="AB59" s="130"/>
      <c r="AC59" s="130"/>
      <c r="AD59" s="130"/>
      <c r="AE59" s="78"/>
      <c r="AF59" s="79"/>
      <c r="AG59" s="79"/>
      <c r="AH59" s="132"/>
      <c r="AI59" s="75"/>
    </row>
    <row r="60" spans="6:35" ht="16.5" thickBot="1" thickTop="1">
      <c r="F60" s="72"/>
      <c r="G60" s="77">
        <f>AB46+1</f>
        <v>9</v>
      </c>
      <c r="H60" s="78"/>
      <c r="I60" s="78"/>
      <c r="J60" s="118" t="s">
        <v>172</v>
      </c>
      <c r="K60" s="133"/>
      <c r="L60" s="133"/>
      <c r="M60" s="78"/>
      <c r="N60" s="77">
        <f>G60+1</f>
        <v>10</v>
      </c>
      <c r="O60" s="78"/>
      <c r="P60" s="78"/>
      <c r="Q60" s="118" t="s">
        <v>172</v>
      </c>
      <c r="R60" s="133"/>
      <c r="S60" s="133"/>
      <c r="T60" s="78"/>
      <c r="U60" s="77">
        <f>N60+1</f>
        <v>11</v>
      </c>
      <c r="V60" s="78"/>
      <c r="W60" s="78"/>
      <c r="X60" s="118" t="s">
        <v>172</v>
      </c>
      <c r="Y60" s="133"/>
      <c r="Z60" s="133"/>
      <c r="AA60" s="78"/>
      <c r="AB60" s="77">
        <f>U60+1</f>
        <v>12</v>
      </c>
      <c r="AC60" s="78"/>
      <c r="AD60" s="78"/>
      <c r="AE60" s="118" t="s">
        <v>172</v>
      </c>
      <c r="AF60" s="133"/>
      <c r="AG60" s="133"/>
      <c r="AH60" s="78"/>
      <c r="AI60" s="75"/>
    </row>
    <row r="61" spans="6:35" ht="16.5" thickBot="1" thickTop="1">
      <c r="F61" s="72"/>
      <c r="G61" s="119" t="s">
        <v>173</v>
      </c>
      <c r="H61" s="119" t="s">
        <v>172</v>
      </c>
      <c r="I61" s="119" t="s">
        <v>174</v>
      </c>
      <c r="J61" s="134" t="str">
        <f>O8</f>
        <v>3R</v>
      </c>
      <c r="K61" s="123" t="s">
        <v>198</v>
      </c>
      <c r="L61" s="123" t="s">
        <v>199</v>
      </c>
      <c r="M61" s="124"/>
      <c r="N61" s="119" t="s">
        <v>173</v>
      </c>
      <c r="O61" s="119" t="s">
        <v>172</v>
      </c>
      <c r="P61" s="119" t="s">
        <v>174</v>
      </c>
      <c r="Q61" s="134" t="str">
        <f>P8</f>
        <v>3N</v>
      </c>
      <c r="R61" s="123" t="s">
        <v>210</v>
      </c>
      <c r="S61" s="123" t="s">
        <v>211</v>
      </c>
      <c r="T61" s="124"/>
      <c r="U61" s="119" t="s">
        <v>173</v>
      </c>
      <c r="V61" s="119" t="s">
        <v>172</v>
      </c>
      <c r="W61" s="119" t="s">
        <v>174</v>
      </c>
      <c r="X61" s="134" t="str">
        <f>Q8</f>
        <v>4R</v>
      </c>
      <c r="Y61" s="123" t="s">
        <v>212</v>
      </c>
      <c r="Z61" s="123" t="s">
        <v>41</v>
      </c>
      <c r="AA61" s="124"/>
      <c r="AB61" s="119" t="s">
        <v>173</v>
      </c>
      <c r="AC61" s="119" t="s">
        <v>172</v>
      </c>
      <c r="AD61" s="119" t="s">
        <v>174</v>
      </c>
      <c r="AE61" s="134" t="str">
        <f>R8</f>
        <v>4N</v>
      </c>
      <c r="AF61" s="123" t="s">
        <v>42</v>
      </c>
      <c r="AG61" s="123" t="s">
        <v>43</v>
      </c>
      <c r="AH61" s="124"/>
      <c r="AI61" s="75"/>
    </row>
    <row r="62" spans="6:35" ht="16.5" thickBot="1" thickTop="1">
      <c r="F62" s="72"/>
      <c r="G62" s="125" t="str">
        <f>A5</f>
        <v>Name</v>
      </c>
      <c r="H62" s="125"/>
      <c r="I62" s="123"/>
      <c r="J62" s="119"/>
      <c r="K62" s="119" t="s">
        <v>184</v>
      </c>
      <c r="L62" s="119" t="s">
        <v>185</v>
      </c>
      <c r="M62" s="124"/>
      <c r="N62" s="125" t="str">
        <f>G62</f>
        <v>Name</v>
      </c>
      <c r="O62" s="125"/>
      <c r="P62" s="125"/>
      <c r="Q62" s="119"/>
      <c r="R62" s="119" t="s">
        <v>184</v>
      </c>
      <c r="S62" s="119" t="s">
        <v>185</v>
      </c>
      <c r="T62" s="124"/>
      <c r="U62" s="125" t="str">
        <f>N62</f>
        <v>Name</v>
      </c>
      <c r="V62" s="125"/>
      <c r="W62" s="125"/>
      <c r="X62" s="119"/>
      <c r="Y62" s="119" t="s">
        <v>184</v>
      </c>
      <c r="Z62" s="119" t="s">
        <v>185</v>
      </c>
      <c r="AA62" s="124"/>
      <c r="AB62" s="125" t="str">
        <f>U62</f>
        <v>Name</v>
      </c>
      <c r="AC62" s="125"/>
      <c r="AD62" s="125"/>
      <c r="AE62" s="119"/>
      <c r="AF62" s="119" t="s">
        <v>184</v>
      </c>
      <c r="AG62" s="119" t="s">
        <v>185</v>
      </c>
      <c r="AH62" s="124"/>
      <c r="AI62" s="75"/>
    </row>
    <row r="63" spans="6:35" ht="16.5" thickBot="1" thickTop="1">
      <c r="F63" s="85"/>
      <c r="G63" s="119">
        <v>141</v>
      </c>
      <c r="H63" s="119"/>
      <c r="I63" s="119">
        <v>1</v>
      </c>
      <c r="J63" s="119"/>
      <c r="K63" s="119">
        <v>0</v>
      </c>
      <c r="L63" s="119">
        <v>0</v>
      </c>
      <c r="M63" s="124"/>
      <c r="N63" s="119">
        <v>141</v>
      </c>
      <c r="O63" s="119"/>
      <c r="P63" s="119">
        <v>1</v>
      </c>
      <c r="Q63" s="119"/>
      <c r="R63" s="119">
        <v>0</v>
      </c>
      <c r="S63" s="119">
        <v>0</v>
      </c>
      <c r="T63" s="124"/>
      <c r="U63" s="119">
        <v>141</v>
      </c>
      <c r="V63" s="119"/>
      <c r="W63" s="119">
        <v>1</v>
      </c>
      <c r="X63" s="119"/>
      <c r="Y63" s="119">
        <v>0</v>
      </c>
      <c r="Z63" s="119">
        <v>0</v>
      </c>
      <c r="AA63" s="124"/>
      <c r="AB63" s="119">
        <v>141</v>
      </c>
      <c r="AC63" s="119"/>
      <c r="AD63" s="119">
        <v>1</v>
      </c>
      <c r="AE63" s="119"/>
      <c r="AF63" s="119">
        <v>0</v>
      </c>
      <c r="AG63" s="119">
        <v>0</v>
      </c>
      <c r="AH63" s="124"/>
      <c r="AI63" s="78"/>
    </row>
    <row r="64" spans="6:35" ht="16.5" thickBot="1" thickTop="1">
      <c r="F64" s="72"/>
      <c r="G64" s="119">
        <f aca="true" t="shared" si="10" ref="G64:G70">G63+1</f>
        <v>142</v>
      </c>
      <c r="H64" s="119"/>
      <c r="I64" s="119">
        <v>2</v>
      </c>
      <c r="J64" s="119"/>
      <c r="K64" s="119">
        <v>0</v>
      </c>
      <c r="L64" s="119">
        <v>0</v>
      </c>
      <c r="M64" s="124"/>
      <c r="N64" s="119">
        <f aca="true" t="shared" si="11" ref="N64:N70">N63+1</f>
        <v>142</v>
      </c>
      <c r="O64" s="119"/>
      <c r="P64" s="119">
        <v>2</v>
      </c>
      <c r="Q64" s="119"/>
      <c r="R64" s="119">
        <v>0</v>
      </c>
      <c r="S64" s="119">
        <v>0</v>
      </c>
      <c r="T64" s="124"/>
      <c r="U64" s="119">
        <f aca="true" t="shared" si="12" ref="U64:U70">U63+1</f>
        <v>142</v>
      </c>
      <c r="V64" s="119"/>
      <c r="W64" s="119">
        <v>2</v>
      </c>
      <c r="X64" s="119"/>
      <c r="Y64" s="119">
        <v>0</v>
      </c>
      <c r="Z64" s="119">
        <v>0</v>
      </c>
      <c r="AA64" s="124"/>
      <c r="AB64" s="119">
        <f aca="true" t="shared" si="13" ref="AB64:AB70">AB63+1</f>
        <v>142</v>
      </c>
      <c r="AC64" s="119"/>
      <c r="AD64" s="119">
        <v>2</v>
      </c>
      <c r="AE64" s="119"/>
      <c r="AF64" s="119">
        <v>0</v>
      </c>
      <c r="AG64" s="119">
        <v>0</v>
      </c>
      <c r="AH64" s="124"/>
      <c r="AI64" s="75"/>
    </row>
    <row r="65" spans="6:35" ht="16.5" thickBot="1" thickTop="1">
      <c r="F65" s="72"/>
      <c r="G65" s="119">
        <f t="shared" si="10"/>
        <v>143</v>
      </c>
      <c r="H65" s="119"/>
      <c r="I65" s="119">
        <v>4</v>
      </c>
      <c r="J65" s="126"/>
      <c r="K65" s="119">
        <v>0</v>
      </c>
      <c r="L65" s="119">
        <v>0</v>
      </c>
      <c r="M65" s="124"/>
      <c r="N65" s="119">
        <f t="shared" si="11"/>
        <v>143</v>
      </c>
      <c r="O65" s="119"/>
      <c r="P65" s="119">
        <v>4</v>
      </c>
      <c r="Q65" s="119"/>
      <c r="R65" s="119">
        <v>0</v>
      </c>
      <c r="S65" s="119">
        <v>0</v>
      </c>
      <c r="T65" s="124"/>
      <c r="U65" s="119">
        <f t="shared" si="12"/>
        <v>143</v>
      </c>
      <c r="V65" s="119"/>
      <c r="W65" s="119">
        <v>4</v>
      </c>
      <c r="X65" s="119"/>
      <c r="Y65" s="119">
        <v>0</v>
      </c>
      <c r="Z65" s="119">
        <v>0</v>
      </c>
      <c r="AA65" s="124"/>
      <c r="AB65" s="119">
        <f t="shared" si="13"/>
        <v>143</v>
      </c>
      <c r="AC65" s="119"/>
      <c r="AD65" s="119">
        <v>4</v>
      </c>
      <c r="AE65" s="119"/>
      <c r="AF65" s="119">
        <v>0</v>
      </c>
      <c r="AG65" s="119">
        <v>0</v>
      </c>
      <c r="AH65" s="124"/>
      <c r="AI65" s="75"/>
    </row>
    <row r="66" spans="6:35" ht="16.5" thickBot="1" thickTop="1">
      <c r="F66" s="72"/>
      <c r="G66" s="119">
        <f t="shared" si="10"/>
        <v>144</v>
      </c>
      <c r="H66" s="119"/>
      <c r="I66" s="119">
        <v>8</v>
      </c>
      <c r="J66" s="126"/>
      <c r="K66" s="119">
        <v>0</v>
      </c>
      <c r="L66" s="119">
        <v>0</v>
      </c>
      <c r="M66" s="124"/>
      <c r="N66" s="119">
        <f t="shared" si="11"/>
        <v>144</v>
      </c>
      <c r="O66" s="119"/>
      <c r="P66" s="119">
        <v>8</v>
      </c>
      <c r="Q66" s="119"/>
      <c r="R66" s="119">
        <v>0</v>
      </c>
      <c r="S66" s="119">
        <v>0</v>
      </c>
      <c r="T66" s="124"/>
      <c r="U66" s="119">
        <f t="shared" si="12"/>
        <v>144</v>
      </c>
      <c r="V66" s="119"/>
      <c r="W66" s="119">
        <v>8</v>
      </c>
      <c r="X66" s="119"/>
      <c r="Y66" s="119">
        <v>0</v>
      </c>
      <c r="Z66" s="119">
        <v>0</v>
      </c>
      <c r="AA66" s="124"/>
      <c r="AB66" s="119">
        <f t="shared" si="13"/>
        <v>144</v>
      </c>
      <c r="AC66" s="119"/>
      <c r="AD66" s="119">
        <v>8</v>
      </c>
      <c r="AE66" s="119"/>
      <c r="AF66" s="119">
        <v>0</v>
      </c>
      <c r="AG66" s="119">
        <v>0</v>
      </c>
      <c r="AH66" s="124"/>
      <c r="AI66" s="75"/>
    </row>
    <row r="67" spans="6:35" ht="16.5" thickBot="1" thickTop="1">
      <c r="F67" s="72"/>
      <c r="G67" s="119">
        <f t="shared" si="10"/>
        <v>145</v>
      </c>
      <c r="H67" s="119"/>
      <c r="I67" s="119">
        <v>16</v>
      </c>
      <c r="J67" s="126"/>
      <c r="K67" s="119">
        <v>0</v>
      </c>
      <c r="L67" s="119">
        <v>0</v>
      </c>
      <c r="M67" s="124"/>
      <c r="N67" s="119">
        <f t="shared" si="11"/>
        <v>145</v>
      </c>
      <c r="O67" s="119"/>
      <c r="P67" s="119">
        <v>16</v>
      </c>
      <c r="Q67" s="119"/>
      <c r="R67" s="119">
        <v>0</v>
      </c>
      <c r="S67" s="119">
        <v>0</v>
      </c>
      <c r="T67" s="124"/>
      <c r="U67" s="119">
        <f t="shared" si="12"/>
        <v>145</v>
      </c>
      <c r="V67" s="119"/>
      <c r="W67" s="119">
        <v>16</v>
      </c>
      <c r="X67" s="119"/>
      <c r="Y67" s="119">
        <v>0</v>
      </c>
      <c r="Z67" s="119">
        <v>0</v>
      </c>
      <c r="AA67" s="124"/>
      <c r="AB67" s="119">
        <f t="shared" si="13"/>
        <v>145</v>
      </c>
      <c r="AC67" s="119"/>
      <c r="AD67" s="119">
        <v>16</v>
      </c>
      <c r="AE67" s="119"/>
      <c r="AF67" s="119">
        <v>0</v>
      </c>
      <c r="AG67" s="119">
        <v>0</v>
      </c>
      <c r="AH67" s="124"/>
      <c r="AI67" s="75"/>
    </row>
    <row r="68" spans="6:35" ht="16.5" thickBot="1" thickTop="1">
      <c r="F68" s="72"/>
      <c r="G68" s="119">
        <f t="shared" si="10"/>
        <v>146</v>
      </c>
      <c r="H68" s="119"/>
      <c r="I68" s="119">
        <v>32</v>
      </c>
      <c r="J68" s="126"/>
      <c r="K68" s="119">
        <v>0</v>
      </c>
      <c r="L68" s="119">
        <v>0</v>
      </c>
      <c r="M68" s="124"/>
      <c r="N68" s="119">
        <f t="shared" si="11"/>
        <v>146</v>
      </c>
      <c r="O68" s="119"/>
      <c r="P68" s="119">
        <v>32</v>
      </c>
      <c r="Q68" s="119"/>
      <c r="R68" s="119">
        <v>0</v>
      </c>
      <c r="S68" s="119">
        <v>0</v>
      </c>
      <c r="T68" s="124"/>
      <c r="U68" s="119">
        <f t="shared" si="12"/>
        <v>146</v>
      </c>
      <c r="V68" s="119"/>
      <c r="W68" s="119">
        <v>32</v>
      </c>
      <c r="X68" s="119"/>
      <c r="Y68" s="119">
        <v>0</v>
      </c>
      <c r="Z68" s="119">
        <v>0</v>
      </c>
      <c r="AA68" s="124"/>
      <c r="AB68" s="119">
        <f t="shared" si="13"/>
        <v>146</v>
      </c>
      <c r="AC68" s="119"/>
      <c r="AD68" s="119">
        <v>32</v>
      </c>
      <c r="AE68" s="119"/>
      <c r="AF68" s="119">
        <v>0</v>
      </c>
      <c r="AG68" s="119">
        <v>0</v>
      </c>
      <c r="AH68" s="124"/>
      <c r="AI68" s="75"/>
    </row>
    <row r="69" spans="6:35" ht="16.5" thickBot="1" thickTop="1">
      <c r="F69" s="72"/>
      <c r="G69" s="119">
        <f t="shared" si="10"/>
        <v>147</v>
      </c>
      <c r="H69" s="119"/>
      <c r="I69" s="119">
        <v>64</v>
      </c>
      <c r="J69" s="126"/>
      <c r="K69" s="119">
        <v>0</v>
      </c>
      <c r="L69" s="119">
        <v>0</v>
      </c>
      <c r="M69" s="124"/>
      <c r="N69" s="119">
        <f t="shared" si="11"/>
        <v>147</v>
      </c>
      <c r="O69" s="119"/>
      <c r="P69" s="119">
        <v>64</v>
      </c>
      <c r="Q69" s="119"/>
      <c r="R69" s="119">
        <v>0</v>
      </c>
      <c r="S69" s="119">
        <v>0</v>
      </c>
      <c r="T69" s="124"/>
      <c r="U69" s="119">
        <f t="shared" si="12"/>
        <v>147</v>
      </c>
      <c r="V69" s="119"/>
      <c r="W69" s="119">
        <v>64</v>
      </c>
      <c r="X69" s="119"/>
      <c r="Y69" s="119">
        <v>0</v>
      </c>
      <c r="Z69" s="119">
        <v>0</v>
      </c>
      <c r="AA69" s="124"/>
      <c r="AB69" s="119">
        <f t="shared" si="13"/>
        <v>147</v>
      </c>
      <c r="AC69" s="119"/>
      <c r="AD69" s="119">
        <v>64</v>
      </c>
      <c r="AE69" s="119"/>
      <c r="AF69" s="119">
        <v>0</v>
      </c>
      <c r="AG69" s="119">
        <v>0</v>
      </c>
      <c r="AH69" s="124"/>
      <c r="AI69" s="75"/>
    </row>
    <row r="70" spans="6:35" ht="16.5" thickBot="1" thickTop="1">
      <c r="F70" s="72"/>
      <c r="G70" s="119">
        <f t="shared" si="10"/>
        <v>148</v>
      </c>
      <c r="H70" s="119"/>
      <c r="I70" s="119">
        <v>128</v>
      </c>
      <c r="J70" s="126"/>
      <c r="K70" s="126">
        <v>0</v>
      </c>
      <c r="L70" s="126">
        <v>0</v>
      </c>
      <c r="M70" s="124"/>
      <c r="N70" s="119">
        <f t="shared" si="11"/>
        <v>148</v>
      </c>
      <c r="O70" s="119"/>
      <c r="P70" s="119">
        <v>128</v>
      </c>
      <c r="Q70" s="119"/>
      <c r="R70" s="119">
        <v>0</v>
      </c>
      <c r="S70" s="119">
        <v>0</v>
      </c>
      <c r="T70" s="124"/>
      <c r="U70" s="119">
        <f t="shared" si="12"/>
        <v>148</v>
      </c>
      <c r="V70" s="119"/>
      <c r="W70" s="119">
        <v>128</v>
      </c>
      <c r="X70" s="119"/>
      <c r="Y70" s="119">
        <v>0</v>
      </c>
      <c r="Z70" s="119">
        <v>0</v>
      </c>
      <c r="AA70" s="124"/>
      <c r="AB70" s="119">
        <f t="shared" si="13"/>
        <v>148</v>
      </c>
      <c r="AC70" s="119"/>
      <c r="AD70" s="119">
        <v>128</v>
      </c>
      <c r="AE70" s="119"/>
      <c r="AF70" s="119">
        <v>0</v>
      </c>
      <c r="AG70" s="119">
        <v>0</v>
      </c>
      <c r="AH70" s="124"/>
      <c r="AI70" s="75"/>
    </row>
    <row r="71" spans="6:35" ht="16.5" thickBot="1" thickTop="1">
      <c r="F71" s="72"/>
      <c r="G71" s="119"/>
      <c r="H71" s="119"/>
      <c r="I71" s="119"/>
      <c r="J71" s="126"/>
      <c r="K71" s="128">
        <f>SUM(K63:K70)</f>
        <v>0</v>
      </c>
      <c r="L71" s="128">
        <f>SUM(L63:L70)</f>
        <v>0</v>
      </c>
      <c r="M71" s="124"/>
      <c r="N71" s="119"/>
      <c r="O71" s="119"/>
      <c r="P71" s="119"/>
      <c r="Q71" s="119"/>
      <c r="R71" s="127">
        <f>SUM(R63:R70)</f>
        <v>0</v>
      </c>
      <c r="S71" s="128">
        <f>SUM(S63:S70)</f>
        <v>0</v>
      </c>
      <c r="T71" s="124"/>
      <c r="U71" s="119"/>
      <c r="V71" s="119"/>
      <c r="W71" s="119"/>
      <c r="X71" s="119"/>
      <c r="Y71" s="127">
        <f>SUM(Y63:Y70)</f>
        <v>0</v>
      </c>
      <c r="Z71" s="128">
        <f>SUM(Z63:Z70)</f>
        <v>0</v>
      </c>
      <c r="AA71" s="124"/>
      <c r="AB71" s="119"/>
      <c r="AC71" s="119"/>
      <c r="AD71" s="119"/>
      <c r="AE71" s="119"/>
      <c r="AF71" s="127">
        <f>SUM(AF63:AF70)</f>
        <v>0</v>
      </c>
      <c r="AG71" s="128">
        <f>SUM(AG63:AG70)</f>
        <v>0</v>
      </c>
      <c r="AH71" s="124"/>
      <c r="AI71" s="75"/>
    </row>
    <row r="72" spans="6:35" ht="16.5" thickBot="1" thickTop="1">
      <c r="F72" s="72"/>
      <c r="G72" s="72"/>
      <c r="H72" s="72"/>
      <c r="I72" s="72"/>
      <c r="J72" s="75"/>
      <c r="K72" s="75"/>
      <c r="L72" s="75"/>
      <c r="M72" s="72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6:35" ht="16.5" thickBot="1" thickTop="1">
      <c r="F73" s="72"/>
      <c r="G73" s="77">
        <f>AB60+1</f>
        <v>13</v>
      </c>
      <c r="H73" s="75"/>
      <c r="I73" s="75"/>
      <c r="J73" s="118" t="s">
        <v>172</v>
      </c>
      <c r="K73" s="75"/>
      <c r="L73" s="75"/>
      <c r="M73" s="75"/>
      <c r="N73" s="77">
        <f>G73+1</f>
        <v>14</v>
      </c>
      <c r="O73" s="75"/>
      <c r="P73" s="75"/>
      <c r="Q73" s="118" t="s">
        <v>172</v>
      </c>
      <c r="R73" s="75"/>
      <c r="S73" s="75"/>
      <c r="T73" s="75"/>
      <c r="U73" s="77">
        <f>N73+1</f>
        <v>15</v>
      </c>
      <c r="V73" s="75"/>
      <c r="W73" s="75"/>
      <c r="X73" s="118" t="s">
        <v>172</v>
      </c>
      <c r="Y73" s="75"/>
      <c r="Z73" s="75"/>
      <c r="AA73" s="75"/>
      <c r="AB73" s="77">
        <f>U73+1</f>
        <v>16</v>
      </c>
      <c r="AC73" s="75"/>
      <c r="AD73" s="75"/>
      <c r="AE73" s="118" t="s">
        <v>172</v>
      </c>
      <c r="AF73" s="75"/>
      <c r="AG73" s="75"/>
      <c r="AH73" s="75"/>
      <c r="AI73" s="75"/>
    </row>
    <row r="74" spans="6:35" ht="16.5" thickBot="1" thickTop="1">
      <c r="F74" s="72"/>
      <c r="G74" s="119" t="s">
        <v>173</v>
      </c>
      <c r="H74" s="119" t="s">
        <v>172</v>
      </c>
      <c r="I74" s="119" t="s">
        <v>174</v>
      </c>
      <c r="J74" s="134" t="str">
        <f>K12</f>
        <v>-3R</v>
      </c>
      <c r="K74" s="123" t="s">
        <v>63</v>
      </c>
      <c r="L74" s="123" t="s">
        <v>64</v>
      </c>
      <c r="M74" s="124"/>
      <c r="N74" s="119" t="s">
        <v>173</v>
      </c>
      <c r="O74" s="119" t="s">
        <v>172</v>
      </c>
      <c r="P74" s="119" t="s">
        <v>174</v>
      </c>
      <c r="Q74" s="134" t="str">
        <f>L12</f>
        <v>-3N</v>
      </c>
      <c r="R74" s="123" t="s">
        <v>65</v>
      </c>
      <c r="S74" s="123" t="s">
        <v>66</v>
      </c>
      <c r="T74" s="124"/>
      <c r="U74" s="119" t="s">
        <v>173</v>
      </c>
      <c r="V74" s="119" t="s">
        <v>172</v>
      </c>
      <c r="W74" s="119" t="s">
        <v>174</v>
      </c>
      <c r="X74" s="134" t="str">
        <f>M12</f>
        <v>-2R</v>
      </c>
      <c r="Y74" s="123" t="s">
        <v>67</v>
      </c>
      <c r="Z74" s="123" t="s">
        <v>68</v>
      </c>
      <c r="AA74" s="124"/>
      <c r="AB74" s="119" t="s">
        <v>173</v>
      </c>
      <c r="AC74" s="119" t="s">
        <v>172</v>
      </c>
      <c r="AD74" s="119" t="s">
        <v>174</v>
      </c>
      <c r="AE74" s="134" t="str">
        <f>N12</f>
        <v>-2N</v>
      </c>
      <c r="AF74" s="123" t="s">
        <v>69</v>
      </c>
      <c r="AG74" s="123" t="s">
        <v>70</v>
      </c>
      <c r="AH74" s="124"/>
      <c r="AI74" s="75"/>
    </row>
    <row r="75" spans="6:35" ht="16.5" thickBot="1" thickTop="1">
      <c r="F75" s="72"/>
      <c r="G75" s="125" t="str">
        <f>A6</f>
        <v>Name</v>
      </c>
      <c r="H75" s="125"/>
      <c r="I75" s="123"/>
      <c r="J75" s="119"/>
      <c r="K75" s="119" t="s">
        <v>184</v>
      </c>
      <c r="L75" s="119" t="s">
        <v>185</v>
      </c>
      <c r="M75" s="124"/>
      <c r="N75" s="125" t="str">
        <f>G75</f>
        <v>Name</v>
      </c>
      <c r="O75" s="125"/>
      <c r="P75" s="125"/>
      <c r="Q75" s="119"/>
      <c r="R75" s="119" t="s">
        <v>184</v>
      </c>
      <c r="S75" s="119" t="s">
        <v>185</v>
      </c>
      <c r="T75" s="124"/>
      <c r="U75" s="125" t="str">
        <f>N75</f>
        <v>Name</v>
      </c>
      <c r="V75" s="125"/>
      <c r="W75" s="125"/>
      <c r="X75" s="135"/>
      <c r="Y75" s="119" t="s">
        <v>184</v>
      </c>
      <c r="Z75" s="119" t="s">
        <v>185</v>
      </c>
      <c r="AA75" s="124"/>
      <c r="AB75" s="125" t="str">
        <f>U75</f>
        <v>Name</v>
      </c>
      <c r="AC75" s="125"/>
      <c r="AD75" s="125"/>
      <c r="AE75" s="135"/>
      <c r="AF75" s="119" t="s">
        <v>184</v>
      </c>
      <c r="AG75" s="119" t="s">
        <v>185</v>
      </c>
      <c r="AH75" s="124"/>
      <c r="AI75" s="75"/>
    </row>
    <row r="76" spans="6:35" ht="16.5" thickBot="1" thickTop="1">
      <c r="F76" s="131"/>
      <c r="G76" s="119">
        <v>141</v>
      </c>
      <c r="H76" s="119"/>
      <c r="I76" s="119">
        <v>1</v>
      </c>
      <c r="J76" s="119"/>
      <c r="K76" s="119">
        <v>0</v>
      </c>
      <c r="L76" s="119">
        <v>0</v>
      </c>
      <c r="M76" s="124"/>
      <c r="N76" s="119">
        <v>141</v>
      </c>
      <c r="O76" s="119"/>
      <c r="P76" s="119">
        <v>1</v>
      </c>
      <c r="Q76" s="119"/>
      <c r="R76" s="119">
        <v>0</v>
      </c>
      <c r="S76" s="119">
        <v>0</v>
      </c>
      <c r="T76" s="124"/>
      <c r="U76" s="119">
        <v>141</v>
      </c>
      <c r="V76" s="119"/>
      <c r="W76" s="119">
        <v>1</v>
      </c>
      <c r="X76" s="119"/>
      <c r="Y76" s="119">
        <v>0</v>
      </c>
      <c r="Z76" s="119">
        <v>0</v>
      </c>
      <c r="AA76" s="124"/>
      <c r="AB76" s="119">
        <v>141</v>
      </c>
      <c r="AC76" s="119"/>
      <c r="AD76" s="119">
        <v>1</v>
      </c>
      <c r="AE76" s="119"/>
      <c r="AF76" s="119">
        <v>0</v>
      </c>
      <c r="AG76" s="119">
        <v>0</v>
      </c>
      <c r="AH76" s="124"/>
      <c r="AI76" s="75"/>
    </row>
    <row r="77" spans="6:35" ht="16.5" thickBot="1" thickTop="1">
      <c r="F77" s="72"/>
      <c r="G77" s="119">
        <f aca="true" t="shared" si="14" ref="G77:G83">G76+1</f>
        <v>142</v>
      </c>
      <c r="H77" s="119"/>
      <c r="I77" s="119">
        <v>2</v>
      </c>
      <c r="J77" s="119"/>
      <c r="K77" s="119">
        <v>0</v>
      </c>
      <c r="L77" s="119">
        <v>0</v>
      </c>
      <c r="M77" s="124"/>
      <c r="N77" s="119">
        <f aca="true" t="shared" si="15" ref="N77:N83">N76+1</f>
        <v>142</v>
      </c>
      <c r="O77" s="119"/>
      <c r="P77" s="119">
        <v>2</v>
      </c>
      <c r="Q77" s="119"/>
      <c r="R77" s="119">
        <v>0</v>
      </c>
      <c r="S77" s="119">
        <v>0</v>
      </c>
      <c r="T77" s="124"/>
      <c r="U77" s="119">
        <f aca="true" t="shared" si="16" ref="U77:U83">U76+1</f>
        <v>142</v>
      </c>
      <c r="V77" s="119"/>
      <c r="W77" s="119">
        <v>2</v>
      </c>
      <c r="X77" s="119"/>
      <c r="Y77" s="119">
        <v>0</v>
      </c>
      <c r="Z77" s="119">
        <v>0</v>
      </c>
      <c r="AA77" s="124"/>
      <c r="AB77" s="119">
        <f aca="true" t="shared" si="17" ref="AB77:AB83">AB76+1</f>
        <v>142</v>
      </c>
      <c r="AC77" s="119"/>
      <c r="AD77" s="119">
        <v>2</v>
      </c>
      <c r="AE77" s="119"/>
      <c r="AF77" s="119">
        <v>0</v>
      </c>
      <c r="AG77" s="119">
        <v>0</v>
      </c>
      <c r="AH77" s="124"/>
      <c r="AI77" s="75"/>
    </row>
    <row r="78" spans="6:35" ht="16.5" thickBot="1" thickTop="1">
      <c r="F78" s="72"/>
      <c r="G78" s="119">
        <f t="shared" si="14"/>
        <v>143</v>
      </c>
      <c r="H78" s="119"/>
      <c r="I78" s="119">
        <v>4</v>
      </c>
      <c r="J78" s="126"/>
      <c r="K78" s="119">
        <v>0</v>
      </c>
      <c r="L78" s="119">
        <v>0</v>
      </c>
      <c r="M78" s="124"/>
      <c r="N78" s="119">
        <f t="shared" si="15"/>
        <v>143</v>
      </c>
      <c r="O78" s="119"/>
      <c r="P78" s="119">
        <v>4</v>
      </c>
      <c r="Q78" s="119"/>
      <c r="R78" s="119">
        <v>0</v>
      </c>
      <c r="S78" s="119">
        <v>0</v>
      </c>
      <c r="T78" s="124"/>
      <c r="U78" s="119">
        <f t="shared" si="16"/>
        <v>143</v>
      </c>
      <c r="V78" s="119"/>
      <c r="W78" s="119">
        <v>4</v>
      </c>
      <c r="X78" s="119"/>
      <c r="Y78" s="119">
        <v>0</v>
      </c>
      <c r="Z78" s="119">
        <v>0</v>
      </c>
      <c r="AA78" s="124"/>
      <c r="AB78" s="119">
        <f t="shared" si="17"/>
        <v>143</v>
      </c>
      <c r="AC78" s="119"/>
      <c r="AD78" s="119">
        <v>4</v>
      </c>
      <c r="AE78" s="119"/>
      <c r="AF78" s="119">
        <v>0</v>
      </c>
      <c r="AG78" s="119">
        <v>0</v>
      </c>
      <c r="AH78" s="124"/>
      <c r="AI78" s="75"/>
    </row>
    <row r="79" spans="6:35" ht="16.5" thickBot="1" thickTop="1">
      <c r="F79" s="72"/>
      <c r="G79" s="119">
        <f t="shared" si="14"/>
        <v>144</v>
      </c>
      <c r="H79" s="119"/>
      <c r="I79" s="119">
        <v>8</v>
      </c>
      <c r="J79" s="126"/>
      <c r="K79" s="119">
        <v>0</v>
      </c>
      <c r="L79" s="119">
        <v>0</v>
      </c>
      <c r="M79" s="124"/>
      <c r="N79" s="119">
        <f t="shared" si="15"/>
        <v>144</v>
      </c>
      <c r="O79" s="119"/>
      <c r="P79" s="119">
        <v>8</v>
      </c>
      <c r="Q79" s="119"/>
      <c r="R79" s="119">
        <v>0</v>
      </c>
      <c r="S79" s="119">
        <v>0</v>
      </c>
      <c r="T79" s="124"/>
      <c r="U79" s="119">
        <f t="shared" si="16"/>
        <v>144</v>
      </c>
      <c r="V79" s="119"/>
      <c r="W79" s="119">
        <v>8</v>
      </c>
      <c r="X79" s="119"/>
      <c r="Y79" s="119">
        <v>0</v>
      </c>
      <c r="Z79" s="119">
        <v>0</v>
      </c>
      <c r="AA79" s="124"/>
      <c r="AB79" s="119">
        <f t="shared" si="17"/>
        <v>144</v>
      </c>
      <c r="AC79" s="119"/>
      <c r="AD79" s="119">
        <v>8</v>
      </c>
      <c r="AE79" s="119"/>
      <c r="AF79" s="119">
        <v>0</v>
      </c>
      <c r="AG79" s="119">
        <v>0</v>
      </c>
      <c r="AH79" s="124"/>
      <c r="AI79" s="75"/>
    </row>
    <row r="80" spans="6:35" ht="16.5" thickBot="1" thickTop="1">
      <c r="F80" s="77"/>
      <c r="G80" s="119">
        <f t="shared" si="14"/>
        <v>145</v>
      </c>
      <c r="H80" s="119"/>
      <c r="I80" s="119">
        <v>16</v>
      </c>
      <c r="J80" s="126"/>
      <c r="K80" s="119">
        <v>0</v>
      </c>
      <c r="L80" s="119">
        <v>0</v>
      </c>
      <c r="M80" s="124"/>
      <c r="N80" s="119">
        <f t="shared" si="15"/>
        <v>145</v>
      </c>
      <c r="O80" s="119"/>
      <c r="P80" s="119">
        <v>16</v>
      </c>
      <c r="Q80" s="119"/>
      <c r="R80" s="119">
        <v>0</v>
      </c>
      <c r="S80" s="119">
        <v>0</v>
      </c>
      <c r="T80" s="124"/>
      <c r="U80" s="119">
        <f t="shared" si="16"/>
        <v>145</v>
      </c>
      <c r="V80" s="119"/>
      <c r="W80" s="119">
        <v>16</v>
      </c>
      <c r="X80" s="119"/>
      <c r="Y80" s="119">
        <v>0</v>
      </c>
      <c r="Z80" s="119">
        <v>0</v>
      </c>
      <c r="AA80" s="124"/>
      <c r="AB80" s="119">
        <f t="shared" si="17"/>
        <v>145</v>
      </c>
      <c r="AC80" s="119"/>
      <c r="AD80" s="119">
        <v>16</v>
      </c>
      <c r="AE80" s="119"/>
      <c r="AF80" s="119">
        <v>0</v>
      </c>
      <c r="AG80" s="119">
        <v>0</v>
      </c>
      <c r="AH80" s="124"/>
      <c r="AI80" s="75"/>
    </row>
    <row r="81" spans="6:35" ht="16.5" thickBot="1" thickTop="1">
      <c r="F81" s="72"/>
      <c r="G81" s="119">
        <f t="shared" si="14"/>
        <v>146</v>
      </c>
      <c r="H81" s="119"/>
      <c r="I81" s="119">
        <v>32</v>
      </c>
      <c r="J81" s="126"/>
      <c r="K81" s="119">
        <v>0</v>
      </c>
      <c r="L81" s="119">
        <v>0</v>
      </c>
      <c r="M81" s="124"/>
      <c r="N81" s="119">
        <f t="shared" si="15"/>
        <v>146</v>
      </c>
      <c r="O81" s="119"/>
      <c r="P81" s="119">
        <v>32</v>
      </c>
      <c r="Q81" s="119"/>
      <c r="R81" s="119">
        <v>0</v>
      </c>
      <c r="S81" s="119">
        <v>0</v>
      </c>
      <c r="T81" s="124"/>
      <c r="U81" s="119">
        <f t="shared" si="16"/>
        <v>146</v>
      </c>
      <c r="V81" s="119"/>
      <c r="W81" s="119">
        <v>32</v>
      </c>
      <c r="X81" s="119"/>
      <c r="Y81" s="119">
        <v>0</v>
      </c>
      <c r="Z81" s="119">
        <v>0</v>
      </c>
      <c r="AA81" s="124"/>
      <c r="AB81" s="119">
        <f t="shared" si="17"/>
        <v>146</v>
      </c>
      <c r="AC81" s="119"/>
      <c r="AD81" s="119">
        <v>32</v>
      </c>
      <c r="AE81" s="119"/>
      <c r="AF81" s="119">
        <v>0</v>
      </c>
      <c r="AG81" s="119">
        <v>0</v>
      </c>
      <c r="AH81" s="124"/>
      <c r="AI81" s="75"/>
    </row>
    <row r="82" spans="6:35" ht="16.5" thickBot="1" thickTop="1">
      <c r="F82" s="72"/>
      <c r="G82" s="119">
        <f t="shared" si="14"/>
        <v>147</v>
      </c>
      <c r="H82" s="119"/>
      <c r="I82" s="119">
        <v>64</v>
      </c>
      <c r="J82" s="126"/>
      <c r="K82" s="119">
        <v>0</v>
      </c>
      <c r="L82" s="119">
        <v>0</v>
      </c>
      <c r="M82" s="124"/>
      <c r="N82" s="119">
        <f t="shared" si="15"/>
        <v>147</v>
      </c>
      <c r="O82" s="119"/>
      <c r="P82" s="119">
        <v>64</v>
      </c>
      <c r="Q82" s="119"/>
      <c r="R82" s="119">
        <v>0</v>
      </c>
      <c r="S82" s="119">
        <v>0</v>
      </c>
      <c r="T82" s="124"/>
      <c r="U82" s="119">
        <f t="shared" si="16"/>
        <v>147</v>
      </c>
      <c r="V82" s="119"/>
      <c r="W82" s="119">
        <v>64</v>
      </c>
      <c r="X82" s="119"/>
      <c r="Y82" s="119">
        <v>0</v>
      </c>
      <c r="Z82" s="119">
        <v>0</v>
      </c>
      <c r="AA82" s="124"/>
      <c r="AB82" s="119">
        <f t="shared" si="17"/>
        <v>147</v>
      </c>
      <c r="AC82" s="119"/>
      <c r="AD82" s="119">
        <v>64</v>
      </c>
      <c r="AE82" s="119"/>
      <c r="AF82" s="119">
        <v>0</v>
      </c>
      <c r="AG82" s="119">
        <v>0</v>
      </c>
      <c r="AH82" s="124"/>
      <c r="AI82" s="75"/>
    </row>
    <row r="83" spans="6:35" ht="16.5" thickBot="1" thickTop="1">
      <c r="F83" s="72"/>
      <c r="G83" s="119">
        <f t="shared" si="14"/>
        <v>148</v>
      </c>
      <c r="H83" s="119"/>
      <c r="I83" s="119">
        <v>128</v>
      </c>
      <c r="J83" s="126"/>
      <c r="K83" s="119">
        <v>0</v>
      </c>
      <c r="L83" s="119">
        <v>0</v>
      </c>
      <c r="M83" s="124"/>
      <c r="N83" s="119">
        <f t="shared" si="15"/>
        <v>148</v>
      </c>
      <c r="O83" s="119"/>
      <c r="P83" s="119">
        <v>128</v>
      </c>
      <c r="Q83" s="119"/>
      <c r="R83" s="119">
        <v>0</v>
      </c>
      <c r="S83" s="119">
        <v>0</v>
      </c>
      <c r="T83" s="124"/>
      <c r="U83" s="119">
        <f t="shared" si="16"/>
        <v>148</v>
      </c>
      <c r="V83" s="119"/>
      <c r="W83" s="119">
        <v>128</v>
      </c>
      <c r="X83" s="119"/>
      <c r="Y83" s="119">
        <v>0</v>
      </c>
      <c r="Z83" s="119">
        <v>0</v>
      </c>
      <c r="AA83" s="124"/>
      <c r="AB83" s="119">
        <f t="shared" si="17"/>
        <v>148</v>
      </c>
      <c r="AC83" s="119"/>
      <c r="AD83" s="119">
        <v>128</v>
      </c>
      <c r="AE83" s="119"/>
      <c r="AF83" s="119">
        <v>0</v>
      </c>
      <c r="AG83" s="119">
        <v>0</v>
      </c>
      <c r="AH83" s="124"/>
      <c r="AI83" s="75"/>
    </row>
    <row r="84" spans="6:35" ht="16.5" thickBot="1" thickTop="1">
      <c r="F84" s="72"/>
      <c r="G84" s="119"/>
      <c r="H84" s="119"/>
      <c r="I84" s="119"/>
      <c r="J84" s="126"/>
      <c r="K84" s="128">
        <f>SUM(K76:K83)</f>
        <v>0</v>
      </c>
      <c r="L84" s="128">
        <f>SUM(L76:L83)</f>
        <v>0</v>
      </c>
      <c r="M84" s="124"/>
      <c r="N84" s="119"/>
      <c r="O84" s="119"/>
      <c r="P84" s="119"/>
      <c r="Q84" s="119"/>
      <c r="R84" s="127">
        <f>SUM(R76:R83)</f>
        <v>0</v>
      </c>
      <c r="S84" s="127">
        <f>SUM(S76:S83)</f>
        <v>0</v>
      </c>
      <c r="T84" s="124"/>
      <c r="U84" s="119"/>
      <c r="V84" s="119"/>
      <c r="W84" s="119"/>
      <c r="X84" s="119"/>
      <c r="Y84" s="127">
        <f>SUM(Y76:Y83)</f>
        <v>0</v>
      </c>
      <c r="Z84" s="127">
        <f>SUM(Z76:Z83)</f>
        <v>0</v>
      </c>
      <c r="AA84" s="124"/>
      <c r="AB84" s="119"/>
      <c r="AC84" s="119"/>
      <c r="AD84" s="119"/>
      <c r="AE84" s="119"/>
      <c r="AF84" s="127">
        <f>SUM(AF76:AF83)</f>
        <v>0</v>
      </c>
      <c r="AG84" s="127">
        <f>SUM(AG76:AG83)</f>
        <v>0</v>
      </c>
      <c r="AH84" s="124"/>
      <c r="AI84" s="75"/>
    </row>
    <row r="85" spans="1:35" ht="16.5" thickBot="1" thickTop="1">
      <c r="A85" s="75"/>
      <c r="B85" s="75"/>
      <c r="C85" s="75"/>
      <c r="D85" s="75"/>
      <c r="E85" s="75"/>
      <c r="F85" s="72"/>
      <c r="G85" s="72"/>
      <c r="H85" s="72"/>
      <c r="I85" s="72"/>
      <c r="J85" s="75"/>
      <c r="K85" s="75"/>
      <c r="L85" s="75"/>
      <c r="M85" s="72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6.5" thickBot="1" thickTop="1">
      <c r="A86" s="75"/>
      <c r="B86" s="75"/>
      <c r="C86" s="75"/>
      <c r="D86" s="75"/>
      <c r="E86" s="75"/>
      <c r="F86" s="72"/>
      <c r="G86" s="77">
        <f>AB73+1</f>
        <v>17</v>
      </c>
      <c r="H86" s="75"/>
      <c r="I86" s="75"/>
      <c r="J86" s="118" t="s">
        <v>172</v>
      </c>
      <c r="K86" s="75"/>
      <c r="L86" s="75"/>
      <c r="M86" s="75"/>
      <c r="N86" s="77">
        <f>G86+1</f>
        <v>18</v>
      </c>
      <c r="O86" s="75"/>
      <c r="P86" s="75"/>
      <c r="Q86" s="118" t="s">
        <v>172</v>
      </c>
      <c r="R86" s="75"/>
      <c r="S86" s="75"/>
      <c r="T86" s="75"/>
      <c r="U86" s="77">
        <f>N86+1</f>
        <v>19</v>
      </c>
      <c r="V86" s="75"/>
      <c r="W86" s="75"/>
      <c r="X86" s="118" t="s">
        <v>172</v>
      </c>
      <c r="Y86" s="75"/>
      <c r="Z86" s="75"/>
      <c r="AA86" s="75"/>
      <c r="AB86" s="77">
        <f>U86+1</f>
        <v>20</v>
      </c>
      <c r="AC86" s="75"/>
      <c r="AD86" s="75"/>
      <c r="AE86" s="118" t="s">
        <v>172</v>
      </c>
      <c r="AF86" s="75"/>
      <c r="AG86" s="75"/>
      <c r="AH86" s="75"/>
      <c r="AI86" s="75"/>
    </row>
    <row r="87" spans="1:35" ht="16.5" thickBot="1" thickTop="1">
      <c r="A87" s="75"/>
      <c r="B87" s="75"/>
      <c r="C87" s="75"/>
      <c r="D87" s="75"/>
      <c r="E87" s="75"/>
      <c r="F87" s="72"/>
      <c r="G87" s="119" t="s">
        <v>173</v>
      </c>
      <c r="H87" s="119" t="s">
        <v>172</v>
      </c>
      <c r="I87" s="119" t="s">
        <v>174</v>
      </c>
      <c r="J87" s="134" t="str">
        <f>O12</f>
        <v>-1R</v>
      </c>
      <c r="K87" s="123" t="s">
        <v>86</v>
      </c>
      <c r="L87" s="123" t="s">
        <v>87</v>
      </c>
      <c r="M87" s="124"/>
      <c r="N87" s="119" t="s">
        <v>173</v>
      </c>
      <c r="O87" s="119" t="s">
        <v>172</v>
      </c>
      <c r="P87" s="119" t="s">
        <v>174</v>
      </c>
      <c r="Q87" s="134" t="str">
        <f>P12</f>
        <v>-1N</v>
      </c>
      <c r="R87" s="123" t="s">
        <v>88</v>
      </c>
      <c r="S87" s="123" t="s">
        <v>89</v>
      </c>
      <c r="T87" s="124"/>
      <c r="U87" s="119" t="s">
        <v>173</v>
      </c>
      <c r="V87" s="119" t="s">
        <v>172</v>
      </c>
      <c r="W87" s="119" t="s">
        <v>174</v>
      </c>
      <c r="X87" s="134" t="str">
        <f>Q12</f>
        <v>0R</v>
      </c>
      <c r="Y87" s="123" t="s">
        <v>90</v>
      </c>
      <c r="Z87" s="123" t="s">
        <v>91</v>
      </c>
      <c r="AA87" s="124"/>
      <c r="AB87" s="119" t="s">
        <v>173</v>
      </c>
      <c r="AC87" s="119" t="s">
        <v>172</v>
      </c>
      <c r="AD87" s="119" t="s">
        <v>174</v>
      </c>
      <c r="AE87" s="134" t="str">
        <f>R12</f>
        <v>0N</v>
      </c>
      <c r="AF87" s="123" t="s">
        <v>92</v>
      </c>
      <c r="AG87" s="123" t="s">
        <v>93</v>
      </c>
      <c r="AH87" s="124"/>
      <c r="AI87" s="75"/>
    </row>
    <row r="88" spans="1:35" ht="16.5" thickBot="1" thickTop="1">
      <c r="A88" s="75"/>
      <c r="B88" s="75"/>
      <c r="C88" s="75"/>
      <c r="D88" s="75"/>
      <c r="E88" s="75"/>
      <c r="F88" s="72"/>
      <c r="G88" s="125"/>
      <c r="H88" s="125"/>
      <c r="I88" s="123"/>
      <c r="J88" s="119"/>
      <c r="K88" s="119" t="s">
        <v>184</v>
      </c>
      <c r="L88" s="119" t="s">
        <v>185</v>
      </c>
      <c r="M88" s="124"/>
      <c r="N88" s="125"/>
      <c r="O88" s="125"/>
      <c r="P88" s="125"/>
      <c r="Q88" s="119"/>
      <c r="R88" s="119" t="s">
        <v>184</v>
      </c>
      <c r="S88" s="119" t="s">
        <v>185</v>
      </c>
      <c r="T88" s="124"/>
      <c r="U88" s="125"/>
      <c r="V88" s="125"/>
      <c r="W88" s="125"/>
      <c r="X88" s="119"/>
      <c r="Y88" s="119" t="s">
        <v>184</v>
      </c>
      <c r="Z88" s="119" t="s">
        <v>185</v>
      </c>
      <c r="AA88" s="124"/>
      <c r="AB88" s="125"/>
      <c r="AC88" s="125"/>
      <c r="AD88" s="125"/>
      <c r="AE88" s="119"/>
      <c r="AF88" s="119" t="s">
        <v>184</v>
      </c>
      <c r="AG88" s="119" t="s">
        <v>185</v>
      </c>
      <c r="AH88" s="124"/>
      <c r="AI88" s="75"/>
    </row>
    <row r="89" spans="1:35" ht="16.5" thickBot="1" thickTop="1">
      <c r="A89" s="75"/>
      <c r="B89" s="75"/>
      <c r="C89" s="75"/>
      <c r="D89" s="75"/>
      <c r="E89" s="75"/>
      <c r="F89" s="72"/>
      <c r="G89" s="119">
        <v>141</v>
      </c>
      <c r="H89" s="119"/>
      <c r="I89" s="119">
        <v>1</v>
      </c>
      <c r="J89" s="119"/>
      <c r="K89" s="119">
        <v>0</v>
      </c>
      <c r="L89" s="119">
        <v>0</v>
      </c>
      <c r="M89" s="124"/>
      <c r="N89" s="119">
        <v>141</v>
      </c>
      <c r="O89" s="119"/>
      <c r="P89" s="119">
        <v>1</v>
      </c>
      <c r="Q89" s="119"/>
      <c r="R89" s="119">
        <v>0</v>
      </c>
      <c r="S89" s="119">
        <v>0</v>
      </c>
      <c r="T89" s="124"/>
      <c r="U89" s="119">
        <v>141</v>
      </c>
      <c r="V89" s="119"/>
      <c r="W89" s="119">
        <v>1</v>
      </c>
      <c r="X89" s="119"/>
      <c r="Y89" s="119">
        <v>0</v>
      </c>
      <c r="Z89" s="119">
        <v>0</v>
      </c>
      <c r="AA89" s="124"/>
      <c r="AB89" s="119">
        <v>141</v>
      </c>
      <c r="AC89" s="119"/>
      <c r="AD89" s="119">
        <v>1</v>
      </c>
      <c r="AE89" s="119"/>
      <c r="AF89" s="119">
        <v>0</v>
      </c>
      <c r="AG89" s="119">
        <v>0</v>
      </c>
      <c r="AH89" s="124"/>
      <c r="AI89" s="75"/>
    </row>
    <row r="90" spans="1:35" ht="16.5" thickBot="1" thickTop="1">
      <c r="A90" s="75"/>
      <c r="B90" s="75"/>
      <c r="C90" s="75"/>
      <c r="D90" s="75"/>
      <c r="E90" s="75"/>
      <c r="F90" s="72"/>
      <c r="G90" s="119">
        <f aca="true" t="shared" si="18" ref="G90:G96">G89+1</f>
        <v>142</v>
      </c>
      <c r="H90" s="119"/>
      <c r="I90" s="119">
        <v>2</v>
      </c>
      <c r="J90" s="119"/>
      <c r="K90" s="119">
        <v>0</v>
      </c>
      <c r="L90" s="119">
        <v>0</v>
      </c>
      <c r="M90" s="124"/>
      <c r="N90" s="119">
        <f aca="true" t="shared" si="19" ref="N90:N96">N89+1</f>
        <v>142</v>
      </c>
      <c r="O90" s="119"/>
      <c r="P90" s="119">
        <v>2</v>
      </c>
      <c r="Q90" s="119"/>
      <c r="R90" s="119">
        <v>0</v>
      </c>
      <c r="S90" s="119">
        <v>0</v>
      </c>
      <c r="T90" s="124"/>
      <c r="U90" s="119">
        <f aca="true" t="shared" si="20" ref="U90:U96">U89+1</f>
        <v>142</v>
      </c>
      <c r="V90" s="119"/>
      <c r="W90" s="119">
        <v>2</v>
      </c>
      <c r="X90" s="119"/>
      <c r="Y90" s="119">
        <v>0</v>
      </c>
      <c r="Z90" s="119">
        <v>0</v>
      </c>
      <c r="AA90" s="124"/>
      <c r="AB90" s="119">
        <f aca="true" t="shared" si="21" ref="AB90:AB96">AB89+1</f>
        <v>142</v>
      </c>
      <c r="AC90" s="119"/>
      <c r="AD90" s="119">
        <v>2</v>
      </c>
      <c r="AE90" s="119"/>
      <c r="AF90" s="119">
        <v>0</v>
      </c>
      <c r="AG90" s="119">
        <v>0</v>
      </c>
      <c r="AH90" s="124"/>
      <c r="AI90" s="75"/>
    </row>
    <row r="91" spans="1:35" ht="16.5" thickBot="1" thickTop="1">
      <c r="A91" s="75"/>
      <c r="B91" s="75"/>
      <c r="C91" s="75"/>
      <c r="D91" s="75"/>
      <c r="E91" s="75"/>
      <c r="F91" s="72"/>
      <c r="G91" s="119">
        <f t="shared" si="18"/>
        <v>143</v>
      </c>
      <c r="H91" s="119"/>
      <c r="I91" s="119">
        <v>4</v>
      </c>
      <c r="J91" s="119"/>
      <c r="K91" s="119">
        <v>0</v>
      </c>
      <c r="L91" s="119">
        <v>0</v>
      </c>
      <c r="M91" s="124"/>
      <c r="N91" s="119">
        <f t="shared" si="19"/>
        <v>143</v>
      </c>
      <c r="O91" s="119"/>
      <c r="P91" s="119">
        <v>4</v>
      </c>
      <c r="Q91" s="119"/>
      <c r="R91" s="119">
        <v>0</v>
      </c>
      <c r="S91" s="119">
        <v>0</v>
      </c>
      <c r="T91" s="124"/>
      <c r="U91" s="119">
        <f t="shared" si="20"/>
        <v>143</v>
      </c>
      <c r="V91" s="119"/>
      <c r="W91" s="119">
        <v>4</v>
      </c>
      <c r="X91" s="119"/>
      <c r="Y91" s="119">
        <v>0</v>
      </c>
      <c r="Z91" s="119">
        <v>0</v>
      </c>
      <c r="AA91" s="124"/>
      <c r="AB91" s="119">
        <f t="shared" si="21"/>
        <v>143</v>
      </c>
      <c r="AC91" s="119"/>
      <c r="AD91" s="119">
        <v>4</v>
      </c>
      <c r="AE91" s="119"/>
      <c r="AF91" s="119">
        <v>0</v>
      </c>
      <c r="AG91" s="119">
        <v>0</v>
      </c>
      <c r="AH91" s="124"/>
      <c r="AI91" s="75"/>
    </row>
    <row r="92" spans="1:35" ht="16.5" thickBot="1" thickTop="1">
      <c r="A92" s="75"/>
      <c r="B92" s="75"/>
      <c r="C92" s="75"/>
      <c r="D92" s="75"/>
      <c r="E92" s="75"/>
      <c r="F92" s="72"/>
      <c r="G92" s="119">
        <f t="shared" si="18"/>
        <v>144</v>
      </c>
      <c r="H92" s="119"/>
      <c r="I92" s="119">
        <v>8</v>
      </c>
      <c r="J92" s="119"/>
      <c r="K92" s="119">
        <v>0</v>
      </c>
      <c r="L92" s="119">
        <v>0</v>
      </c>
      <c r="M92" s="124"/>
      <c r="N92" s="119">
        <f t="shared" si="19"/>
        <v>144</v>
      </c>
      <c r="O92" s="119"/>
      <c r="P92" s="119">
        <v>8</v>
      </c>
      <c r="Q92" s="119"/>
      <c r="R92" s="119">
        <v>0</v>
      </c>
      <c r="S92" s="119">
        <v>0</v>
      </c>
      <c r="T92" s="124"/>
      <c r="U92" s="119">
        <f t="shared" si="20"/>
        <v>144</v>
      </c>
      <c r="V92" s="119"/>
      <c r="W92" s="119">
        <v>8</v>
      </c>
      <c r="X92" s="119"/>
      <c r="Y92" s="119">
        <v>0</v>
      </c>
      <c r="Z92" s="119">
        <v>0</v>
      </c>
      <c r="AA92" s="124"/>
      <c r="AB92" s="119">
        <f t="shared" si="21"/>
        <v>144</v>
      </c>
      <c r="AC92" s="119"/>
      <c r="AD92" s="119">
        <v>8</v>
      </c>
      <c r="AE92" s="119"/>
      <c r="AF92" s="119">
        <v>0</v>
      </c>
      <c r="AG92" s="119">
        <v>0</v>
      </c>
      <c r="AH92" s="124"/>
      <c r="AI92" s="75"/>
    </row>
    <row r="93" spans="1:35" ht="16.5" thickBot="1" thickTop="1">
      <c r="A93" s="75"/>
      <c r="B93" s="75"/>
      <c r="C93" s="75"/>
      <c r="D93" s="75"/>
      <c r="E93" s="75"/>
      <c r="F93" s="72"/>
      <c r="G93" s="119">
        <f t="shared" si="18"/>
        <v>145</v>
      </c>
      <c r="H93" s="119"/>
      <c r="I93" s="119">
        <v>16</v>
      </c>
      <c r="J93" s="119"/>
      <c r="K93" s="119">
        <v>0</v>
      </c>
      <c r="L93" s="119">
        <v>0</v>
      </c>
      <c r="M93" s="124"/>
      <c r="N93" s="119">
        <f t="shared" si="19"/>
        <v>145</v>
      </c>
      <c r="O93" s="119"/>
      <c r="P93" s="119">
        <v>16</v>
      </c>
      <c r="Q93" s="119"/>
      <c r="R93" s="119">
        <v>0</v>
      </c>
      <c r="S93" s="119">
        <v>0</v>
      </c>
      <c r="T93" s="124"/>
      <c r="U93" s="119">
        <f t="shared" si="20"/>
        <v>145</v>
      </c>
      <c r="V93" s="119"/>
      <c r="W93" s="119">
        <v>16</v>
      </c>
      <c r="X93" s="119"/>
      <c r="Y93" s="119">
        <v>0</v>
      </c>
      <c r="Z93" s="119">
        <v>0</v>
      </c>
      <c r="AA93" s="124"/>
      <c r="AB93" s="119">
        <f t="shared" si="21"/>
        <v>145</v>
      </c>
      <c r="AC93" s="119"/>
      <c r="AD93" s="119">
        <v>16</v>
      </c>
      <c r="AE93" s="119"/>
      <c r="AF93" s="119">
        <v>0</v>
      </c>
      <c r="AG93" s="119">
        <v>0</v>
      </c>
      <c r="AH93" s="124"/>
      <c r="AI93" s="75"/>
    </row>
    <row r="94" spans="1:35" ht="16.5" thickBot="1" thickTop="1">
      <c r="A94" s="75"/>
      <c r="B94" s="75"/>
      <c r="C94" s="75"/>
      <c r="D94" s="75"/>
      <c r="E94" s="75"/>
      <c r="F94" s="72"/>
      <c r="G94" s="119">
        <f t="shared" si="18"/>
        <v>146</v>
      </c>
      <c r="H94" s="119"/>
      <c r="I94" s="119">
        <v>32</v>
      </c>
      <c r="J94" s="119"/>
      <c r="K94" s="119">
        <v>0</v>
      </c>
      <c r="L94" s="119">
        <v>0</v>
      </c>
      <c r="M94" s="124"/>
      <c r="N94" s="119">
        <f t="shared" si="19"/>
        <v>146</v>
      </c>
      <c r="O94" s="119"/>
      <c r="P94" s="119">
        <v>32</v>
      </c>
      <c r="Q94" s="119"/>
      <c r="R94" s="119">
        <v>0</v>
      </c>
      <c r="S94" s="119">
        <v>0</v>
      </c>
      <c r="T94" s="124"/>
      <c r="U94" s="119">
        <f t="shared" si="20"/>
        <v>146</v>
      </c>
      <c r="V94" s="119"/>
      <c r="W94" s="119">
        <v>32</v>
      </c>
      <c r="X94" s="119"/>
      <c r="Y94" s="119">
        <v>0</v>
      </c>
      <c r="Z94" s="119">
        <v>0</v>
      </c>
      <c r="AA94" s="124"/>
      <c r="AB94" s="119">
        <f t="shared" si="21"/>
        <v>146</v>
      </c>
      <c r="AC94" s="119"/>
      <c r="AD94" s="119">
        <v>32</v>
      </c>
      <c r="AE94" s="119"/>
      <c r="AF94" s="119">
        <v>0</v>
      </c>
      <c r="AG94" s="119">
        <v>0</v>
      </c>
      <c r="AH94" s="124"/>
      <c r="AI94" s="75"/>
    </row>
    <row r="95" spans="1:35" ht="16.5" thickBot="1" thickTop="1">
      <c r="A95" s="75"/>
      <c r="B95" s="75"/>
      <c r="C95" s="75"/>
      <c r="D95" s="75"/>
      <c r="E95" s="75"/>
      <c r="F95" s="72"/>
      <c r="G95" s="119">
        <f t="shared" si="18"/>
        <v>147</v>
      </c>
      <c r="H95" s="119"/>
      <c r="I95" s="119">
        <v>64</v>
      </c>
      <c r="J95" s="119"/>
      <c r="K95" s="119">
        <v>0</v>
      </c>
      <c r="L95" s="119">
        <v>0</v>
      </c>
      <c r="M95" s="124"/>
      <c r="N95" s="119">
        <f t="shared" si="19"/>
        <v>147</v>
      </c>
      <c r="O95" s="119"/>
      <c r="P95" s="119">
        <v>64</v>
      </c>
      <c r="Q95" s="119"/>
      <c r="R95" s="119">
        <v>0</v>
      </c>
      <c r="S95" s="119">
        <v>0</v>
      </c>
      <c r="T95" s="124"/>
      <c r="U95" s="119">
        <f t="shared" si="20"/>
        <v>147</v>
      </c>
      <c r="V95" s="119"/>
      <c r="W95" s="119">
        <v>64</v>
      </c>
      <c r="X95" s="119"/>
      <c r="Y95" s="119">
        <v>0</v>
      </c>
      <c r="Z95" s="119">
        <v>0</v>
      </c>
      <c r="AA95" s="124"/>
      <c r="AB95" s="119">
        <f t="shared" si="21"/>
        <v>147</v>
      </c>
      <c r="AC95" s="119"/>
      <c r="AD95" s="119">
        <v>64</v>
      </c>
      <c r="AE95" s="119"/>
      <c r="AF95" s="119">
        <v>0</v>
      </c>
      <c r="AG95" s="119">
        <v>0</v>
      </c>
      <c r="AH95" s="124"/>
      <c r="AI95" s="75"/>
    </row>
    <row r="96" spans="1:35" ht="16.5" thickBot="1" thickTop="1">
      <c r="A96" s="75"/>
      <c r="B96" s="75"/>
      <c r="C96" s="75"/>
      <c r="D96" s="75"/>
      <c r="E96" s="75"/>
      <c r="F96" s="72"/>
      <c r="G96" s="119">
        <f t="shared" si="18"/>
        <v>148</v>
      </c>
      <c r="H96" s="119"/>
      <c r="I96" s="119">
        <v>128</v>
      </c>
      <c r="J96" s="119"/>
      <c r="K96" s="119">
        <v>0</v>
      </c>
      <c r="L96" s="119">
        <v>0</v>
      </c>
      <c r="M96" s="124"/>
      <c r="N96" s="119">
        <f t="shared" si="19"/>
        <v>148</v>
      </c>
      <c r="O96" s="119"/>
      <c r="P96" s="119">
        <v>128</v>
      </c>
      <c r="Q96" s="119"/>
      <c r="R96" s="119">
        <v>0</v>
      </c>
      <c r="S96" s="119">
        <v>0</v>
      </c>
      <c r="T96" s="124"/>
      <c r="U96" s="119">
        <f t="shared" si="20"/>
        <v>148</v>
      </c>
      <c r="V96" s="119"/>
      <c r="W96" s="119">
        <v>128</v>
      </c>
      <c r="X96" s="119"/>
      <c r="Y96" s="119">
        <v>0</v>
      </c>
      <c r="Z96" s="119">
        <v>0</v>
      </c>
      <c r="AA96" s="124"/>
      <c r="AB96" s="119">
        <f t="shared" si="21"/>
        <v>148</v>
      </c>
      <c r="AC96" s="119"/>
      <c r="AD96" s="119">
        <v>128</v>
      </c>
      <c r="AE96" s="119"/>
      <c r="AF96" s="119">
        <v>0</v>
      </c>
      <c r="AG96" s="119">
        <v>0</v>
      </c>
      <c r="AH96" s="124"/>
      <c r="AI96" s="75"/>
    </row>
    <row r="97" spans="1:35" ht="16.5" thickBot="1" thickTop="1">
      <c r="A97" s="72"/>
      <c r="B97" s="72"/>
      <c r="C97" s="72"/>
      <c r="D97" s="72"/>
      <c r="E97" s="72"/>
      <c r="F97" s="72"/>
      <c r="G97" s="119"/>
      <c r="H97" s="119"/>
      <c r="I97" s="119"/>
      <c r="J97" s="119"/>
      <c r="K97" s="127">
        <f>SUM(K89:K96)</f>
        <v>0</v>
      </c>
      <c r="L97" s="127">
        <f>SUM(L89:L96)</f>
        <v>0</v>
      </c>
      <c r="M97" s="124"/>
      <c r="N97" s="119"/>
      <c r="O97" s="119"/>
      <c r="P97" s="119"/>
      <c r="Q97" s="119"/>
      <c r="R97" s="127">
        <f>SUM(R89:R96)</f>
        <v>0</v>
      </c>
      <c r="S97" s="128">
        <f>SUM(S89:S96)</f>
        <v>0</v>
      </c>
      <c r="T97" s="124"/>
      <c r="U97" s="119"/>
      <c r="V97" s="119"/>
      <c r="W97" s="119"/>
      <c r="X97" s="119"/>
      <c r="Y97" s="127">
        <f>SUM(Y89:Y96)</f>
        <v>0</v>
      </c>
      <c r="Z97" s="128">
        <f>SUM(Z89:Z96)</f>
        <v>0</v>
      </c>
      <c r="AA97" s="124"/>
      <c r="AB97" s="119"/>
      <c r="AC97" s="119"/>
      <c r="AD97" s="119"/>
      <c r="AE97" s="119"/>
      <c r="AF97" s="127">
        <f>SUM(AF89:AF96)</f>
        <v>0</v>
      </c>
      <c r="AG97" s="128">
        <f>SUM(AG89:AG96)</f>
        <v>0</v>
      </c>
      <c r="AH97" s="124"/>
      <c r="AI97" s="75"/>
    </row>
    <row r="98" spans="1:35" ht="15.75" thickTop="1">
      <c r="A98" s="72"/>
      <c r="B98" s="72"/>
      <c r="C98" s="72"/>
      <c r="D98" s="72"/>
      <c r="E98" s="72"/>
      <c r="F98" s="72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5">
      <c r="A99" s="72"/>
      <c r="B99" s="72"/>
      <c r="C99" s="72"/>
      <c r="D99" s="72"/>
      <c r="E99" s="72"/>
      <c r="F99" s="72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William Robinson</cp:lastModifiedBy>
  <dcterms:created xsi:type="dcterms:W3CDTF">2004-01-31T19:34:03Z</dcterms:created>
  <dcterms:modified xsi:type="dcterms:W3CDTF">2004-02-03T21:29:55Z</dcterms:modified>
  <cp:category/>
  <cp:version/>
  <cp:contentType/>
  <cp:contentStatus/>
</cp:coreProperties>
</file>